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ocuments\MSC\"/>
    </mc:Choice>
  </mc:AlternateContent>
  <xr:revisionPtr revIDLastSave="0" documentId="13_ncr:1_{B07513A8-0A41-4BFB-824D-52BFD05ECB2D}" xr6:coauthVersionLast="36" xr6:coauthVersionMax="36" xr10:uidLastSave="{00000000-0000-0000-0000-000000000000}"/>
  <bookViews>
    <workbookView xWindow="0" yWindow="0" windowWidth="28800" windowHeight="12225" activeTab="5" xr2:uid="{00000000-000D-0000-FFFF-FFFF00000000}"/>
  </bookViews>
  <sheets>
    <sheet name="Klasse 1" sheetId="2" r:id="rId1"/>
    <sheet name="Klasse 2" sheetId="4" r:id="rId2"/>
    <sheet name="Klasse 3" sheetId="5" r:id="rId3"/>
    <sheet name="Klasse 4" sheetId="6" r:id="rId4"/>
    <sheet name="Klasse 5" sheetId="7" r:id="rId5"/>
    <sheet name="Damen" sheetId="8" r:id="rId6"/>
  </sheets>
  <definedNames>
    <definedName name="_xlnm.Print_Area" localSheetId="0">'Klasse 1'!$A$5:$R$12</definedName>
    <definedName name="_xlnm.Print_Area" localSheetId="1">'Klasse 2'!$A$5:$R$25</definedName>
    <definedName name="_xlnm.Print_Area" localSheetId="2">'Klasse 3'!$A$5:$R$32</definedName>
    <definedName name="_xlnm.Print_Area" localSheetId="3">'Klasse 4'!$A$5:$R$20</definedName>
    <definedName name="_xlnm.Print_Area" localSheetId="4">'Klasse 5'!$A$5:$R$39</definedName>
  </definedNames>
  <calcPr calcId="191029"/>
</workbook>
</file>

<file path=xl/calcChain.xml><?xml version="1.0" encoding="utf-8"?>
<calcChain xmlns="http://schemas.openxmlformats.org/spreadsheetml/2006/main">
  <c r="G34" i="7" l="1"/>
  <c r="I34" i="7"/>
  <c r="K34" i="7"/>
  <c r="N34" i="7"/>
  <c r="P34" i="7" l="1"/>
  <c r="I32" i="7"/>
  <c r="K32" i="7"/>
  <c r="N32" i="7"/>
  <c r="I36" i="7"/>
  <c r="K36" i="7"/>
  <c r="N36" i="7"/>
  <c r="I15" i="7"/>
  <c r="K15" i="7"/>
  <c r="N15" i="7"/>
  <c r="I33" i="7"/>
  <c r="K33" i="7"/>
  <c r="N33" i="7"/>
  <c r="I35" i="7"/>
  <c r="K35" i="7"/>
  <c r="N35" i="7"/>
  <c r="I22" i="7"/>
  <c r="K22" i="7"/>
  <c r="N22" i="7"/>
  <c r="I26" i="7"/>
  <c r="K26" i="7"/>
  <c r="N26" i="7"/>
  <c r="I12" i="7"/>
  <c r="K12" i="7"/>
  <c r="N12" i="7"/>
  <c r="I19" i="7"/>
  <c r="K19" i="7"/>
  <c r="N19" i="7"/>
  <c r="I20" i="7"/>
  <c r="K20" i="7"/>
  <c r="N20" i="7"/>
  <c r="I24" i="7"/>
  <c r="K24" i="7"/>
  <c r="N24" i="7"/>
  <c r="I27" i="7"/>
  <c r="K27" i="7"/>
  <c r="N27" i="7"/>
  <c r="I29" i="7"/>
  <c r="K29" i="7"/>
  <c r="N29" i="7"/>
  <c r="G36" i="7"/>
  <c r="G15" i="7"/>
  <c r="G33" i="7"/>
  <c r="G35" i="7"/>
  <c r="G22" i="7"/>
  <c r="G26" i="7"/>
  <c r="G12" i="7"/>
  <c r="G19" i="7"/>
  <c r="G20" i="7"/>
  <c r="G24" i="7"/>
  <c r="G27" i="7"/>
  <c r="G29" i="7"/>
  <c r="K27" i="5"/>
  <c r="N27" i="5"/>
  <c r="K26" i="5"/>
  <c r="N26" i="5"/>
  <c r="K19" i="5"/>
  <c r="N19" i="5"/>
  <c r="K15" i="5"/>
  <c r="N15" i="5"/>
  <c r="K14" i="5"/>
  <c r="N14" i="5"/>
  <c r="I27" i="5"/>
  <c r="I26" i="5"/>
  <c r="I19" i="5"/>
  <c r="I15" i="5"/>
  <c r="I14" i="5"/>
  <c r="G27" i="5"/>
  <c r="G26" i="5"/>
  <c r="G19" i="5"/>
  <c r="G15" i="5"/>
  <c r="G14" i="5"/>
  <c r="G32" i="7"/>
  <c r="G17" i="7"/>
  <c r="G30" i="7"/>
  <c r="G16" i="7"/>
  <c r="G21" i="7"/>
  <c r="G14" i="7"/>
  <c r="G25" i="7"/>
  <c r="G31" i="7"/>
  <c r="G18" i="7"/>
  <c r="G11" i="7"/>
  <c r="G28" i="7"/>
  <c r="G23" i="7"/>
  <c r="G13" i="7"/>
  <c r="G16" i="6"/>
  <c r="G15" i="6"/>
  <c r="G14" i="6"/>
  <c r="G11" i="6"/>
  <c r="G13" i="6"/>
  <c r="G17" i="6"/>
  <c r="G12" i="6"/>
  <c r="G28" i="5"/>
  <c r="G16" i="5"/>
  <c r="G23" i="5"/>
  <c r="G21" i="5"/>
  <c r="G20" i="5"/>
  <c r="G13" i="5"/>
  <c r="G25" i="5"/>
  <c r="G29" i="5"/>
  <c r="G24" i="5"/>
  <c r="G22" i="5"/>
  <c r="G11" i="5"/>
  <c r="G18" i="5"/>
  <c r="G12" i="5"/>
  <c r="G17" i="5"/>
  <c r="G22" i="4"/>
  <c r="G20" i="4"/>
  <c r="G11" i="4"/>
  <c r="G16" i="4"/>
  <c r="G12" i="4"/>
  <c r="G15" i="4"/>
  <c r="G17" i="4"/>
  <c r="G13" i="4"/>
  <c r="G19" i="4"/>
  <c r="G18" i="4"/>
  <c r="G14" i="4"/>
  <c r="G21" i="4"/>
  <c r="G12" i="2"/>
  <c r="G11" i="2"/>
  <c r="K22" i="4"/>
  <c r="N22" i="4"/>
  <c r="K17" i="7"/>
  <c r="N17" i="7"/>
  <c r="N11" i="5"/>
  <c r="N18" i="5"/>
  <c r="N12" i="5"/>
  <c r="N17" i="5"/>
  <c r="K11" i="5"/>
  <c r="K18" i="5"/>
  <c r="K12" i="5"/>
  <c r="K17" i="5"/>
  <c r="P19" i="5" l="1"/>
  <c r="P35" i="7"/>
  <c r="P29" i="7"/>
  <c r="P27" i="7"/>
  <c r="P24" i="7"/>
  <c r="P19" i="7"/>
  <c r="P12" i="7"/>
  <c r="P36" i="7"/>
  <c r="P14" i="5"/>
  <c r="P27" i="5"/>
  <c r="P20" i="7"/>
  <c r="P26" i="7"/>
  <c r="P22" i="7"/>
  <c r="P33" i="7"/>
  <c r="P15" i="7"/>
  <c r="P32" i="7"/>
  <c r="P26" i="5"/>
  <c r="P15" i="5"/>
  <c r="I12" i="5"/>
  <c r="P12" i="5" s="1"/>
  <c r="I17" i="5"/>
  <c r="P17" i="5" s="1"/>
  <c r="I31" i="7"/>
  <c r="K31" i="7"/>
  <c r="N31" i="7"/>
  <c r="I14" i="4"/>
  <c r="K14" i="4"/>
  <c r="N14" i="4"/>
  <c r="I12" i="4"/>
  <c r="K12" i="4"/>
  <c r="N12" i="4"/>
  <c r="I19" i="4"/>
  <c r="K19" i="4"/>
  <c r="N19" i="4"/>
  <c r="P31" i="7" l="1"/>
  <c r="P14" i="4"/>
  <c r="P19" i="4"/>
  <c r="P12" i="4"/>
  <c r="I11" i="7"/>
  <c r="K11" i="7"/>
  <c r="N11" i="7"/>
  <c r="I28" i="7"/>
  <c r="K28" i="7"/>
  <c r="N28" i="7"/>
  <c r="I23" i="7"/>
  <c r="K23" i="7"/>
  <c r="N23" i="7"/>
  <c r="I11" i="4"/>
  <c r="I22" i="4"/>
  <c r="P22" i="4" s="1"/>
  <c r="P11" i="7" l="1"/>
  <c r="P28" i="7"/>
  <c r="P23" i="7"/>
  <c r="R39" i="7"/>
  <c r="R20" i="6"/>
  <c r="R32" i="5"/>
  <c r="R25" i="4"/>
  <c r="R15" i="2"/>
  <c r="I11" i="5" l="1"/>
  <c r="P11" i="5" s="1"/>
  <c r="N29" i="5"/>
  <c r="K29" i="5"/>
  <c r="I29" i="5"/>
  <c r="N24" i="5"/>
  <c r="K24" i="5"/>
  <c r="I24" i="5"/>
  <c r="N16" i="6"/>
  <c r="K16" i="6"/>
  <c r="I16" i="6"/>
  <c r="N16" i="4"/>
  <c r="K16" i="4"/>
  <c r="I16" i="4"/>
  <c r="I14" i="6"/>
  <c r="K14" i="6"/>
  <c r="N14" i="6"/>
  <c r="N21" i="7"/>
  <c r="K21" i="7"/>
  <c r="I21" i="7"/>
  <c r="N13" i="7"/>
  <c r="K13" i="7"/>
  <c r="I13" i="7"/>
  <c r="N25" i="7"/>
  <c r="K25" i="7"/>
  <c r="I25" i="7"/>
  <c r="N30" i="7"/>
  <c r="K30" i="7"/>
  <c r="I30" i="7"/>
  <c r="N16" i="7"/>
  <c r="K16" i="7"/>
  <c r="I16" i="7"/>
  <c r="N18" i="7"/>
  <c r="K18" i="7"/>
  <c r="I18" i="7"/>
  <c r="N14" i="7"/>
  <c r="K14" i="7"/>
  <c r="I14" i="7"/>
  <c r="I17" i="7"/>
  <c r="P17" i="7" s="1"/>
  <c r="I12" i="6"/>
  <c r="K12" i="6"/>
  <c r="N12" i="6"/>
  <c r="N13" i="6"/>
  <c r="K13" i="6"/>
  <c r="I13" i="6"/>
  <c r="N11" i="6"/>
  <c r="K11" i="6"/>
  <c r="I11" i="6"/>
  <c r="N17" i="6"/>
  <c r="K17" i="6"/>
  <c r="I17" i="6"/>
  <c r="N15" i="6"/>
  <c r="K15" i="6"/>
  <c r="I15" i="6"/>
  <c r="N20" i="5"/>
  <c r="K20" i="5"/>
  <c r="K13" i="5"/>
  <c r="I18" i="5"/>
  <c r="P18" i="5" s="1"/>
  <c r="I20" i="5"/>
  <c r="I13" i="5"/>
  <c r="I16" i="5"/>
  <c r="I23" i="5"/>
  <c r="K16" i="5"/>
  <c r="K23" i="5"/>
  <c r="N13" i="5"/>
  <c r="N16" i="5"/>
  <c r="N23" i="5"/>
  <c r="N28" i="5"/>
  <c r="K28" i="5"/>
  <c r="I28" i="5"/>
  <c r="N25" i="5"/>
  <c r="K25" i="5"/>
  <c r="I25" i="5"/>
  <c r="N22" i="5"/>
  <c r="K22" i="5"/>
  <c r="I22" i="5"/>
  <c r="N21" i="5"/>
  <c r="K21" i="5"/>
  <c r="I21" i="5"/>
  <c r="N20" i="4"/>
  <c r="K20" i="4"/>
  <c r="I20" i="4"/>
  <c r="N15" i="4"/>
  <c r="K15" i="4"/>
  <c r="I15" i="4"/>
  <c r="N17" i="4"/>
  <c r="K17" i="4"/>
  <c r="I17" i="4"/>
  <c r="N21" i="4"/>
  <c r="K21" i="4"/>
  <c r="I21" i="4"/>
  <c r="N18" i="4"/>
  <c r="K18" i="4"/>
  <c r="I18" i="4"/>
  <c r="N11" i="4"/>
  <c r="K11" i="4"/>
  <c r="P11" i="4" s="1"/>
  <c r="N13" i="4"/>
  <c r="K13" i="4"/>
  <c r="I13" i="4"/>
  <c r="N11" i="2"/>
  <c r="N12" i="2"/>
  <c r="K11" i="2"/>
  <c r="K12" i="2"/>
  <c r="I11" i="2"/>
  <c r="I12" i="2"/>
  <c r="P11" i="2" l="1"/>
  <c r="P18" i="7"/>
  <c r="P13" i="7"/>
  <c r="P16" i="7"/>
  <c r="P25" i="5"/>
  <c r="P29" i="5"/>
  <c r="P15" i="4"/>
  <c r="P13" i="4"/>
  <c r="P30" i="7"/>
  <c r="P21" i="4"/>
  <c r="P21" i="7"/>
  <c r="P14" i="7"/>
  <c r="P25" i="7"/>
  <c r="P12" i="6"/>
  <c r="P11" i="6"/>
  <c r="P16" i="5"/>
  <c r="P18" i="4"/>
  <c r="P17" i="4"/>
  <c r="P16" i="4"/>
  <c r="P20" i="4"/>
  <c r="P12" i="2"/>
  <c r="P15" i="6"/>
  <c r="P13" i="6"/>
  <c r="P17" i="6"/>
  <c r="P14" i="6"/>
  <c r="P16" i="6"/>
  <c r="P22" i="5"/>
  <c r="P24" i="5"/>
  <c r="P13" i="5"/>
  <c r="P21" i="5"/>
  <c r="P20" i="5"/>
  <c r="P28" i="5"/>
  <c r="P23" i="5"/>
</calcChain>
</file>

<file path=xl/sharedStrings.xml><?xml version="1.0" encoding="utf-8"?>
<sst xmlns="http://schemas.openxmlformats.org/spreadsheetml/2006/main" count="221" uniqueCount="97">
  <si>
    <t>Platz</t>
  </si>
  <si>
    <t>Nr.</t>
  </si>
  <si>
    <t>Name</t>
  </si>
  <si>
    <t>KRAD</t>
  </si>
  <si>
    <t>Baujahr</t>
  </si>
  <si>
    <t>Punkte</t>
  </si>
  <si>
    <t xml:space="preserve">Punkte </t>
  </si>
  <si>
    <t>Rechts</t>
  </si>
  <si>
    <t xml:space="preserve">Punkte  </t>
  </si>
  <si>
    <t>Strecke</t>
  </si>
  <si>
    <t>Gesamt</t>
  </si>
  <si>
    <t>Overesch / Bez</t>
  </si>
  <si>
    <t>Oberpenning / Oberpenning</t>
  </si>
  <si>
    <t>Schwartz / Domke</t>
  </si>
  <si>
    <t>Bez / Overesch</t>
  </si>
  <si>
    <t>Parlmeyer / Schütt</t>
  </si>
  <si>
    <t>Montua / Mattern</t>
  </si>
  <si>
    <t>Wörmann / Wörmann</t>
  </si>
  <si>
    <t>Auto</t>
  </si>
  <si>
    <t>Bemerkungen</t>
  </si>
  <si>
    <t>Stand:</t>
  </si>
  <si>
    <t>Ist</t>
  </si>
  <si>
    <t>Links</t>
  </si>
  <si>
    <t xml:space="preserve">Ist </t>
  </si>
  <si>
    <t>Kürbis</t>
  </si>
  <si>
    <t>SP4</t>
  </si>
  <si>
    <t>Kratel / Knappe</t>
  </si>
  <si>
    <t>Lübbers / Böwer</t>
  </si>
  <si>
    <t>Maug / Maug / Maug</t>
  </si>
  <si>
    <t>Evering / Evering</t>
  </si>
  <si>
    <t>Strakerjahn / Strakerjahn</t>
  </si>
  <si>
    <t>Junga / Junga</t>
  </si>
  <si>
    <t>Klevorn / Gegner</t>
  </si>
  <si>
    <t>Gersting / Gersting</t>
  </si>
  <si>
    <t>Reineke, Günter</t>
  </si>
  <si>
    <t>Rehme, Dieter</t>
  </si>
  <si>
    <t>Montua / Wiegers-Mattern</t>
  </si>
  <si>
    <t>Sundermann / Sundermann</t>
  </si>
  <si>
    <t>Lauxtermann / Sievers</t>
  </si>
  <si>
    <t>Zimmermann / Müller</t>
  </si>
  <si>
    <t>Borgmann / Overberg</t>
  </si>
  <si>
    <t>Witte / Fränsing</t>
  </si>
  <si>
    <r>
      <t xml:space="preserve">14. Oldtimer-Rallye MSC-Westerkappeln 2019      -      Klasse 1       </t>
    </r>
    <r>
      <rPr>
        <b/>
        <sz val="16"/>
        <color rgb="FFFF0000"/>
        <rFont val="Arial"/>
        <family val="2"/>
      </rPr>
      <t>(Motorräder)</t>
    </r>
  </si>
  <si>
    <r>
      <t xml:space="preserve">14. Oldtimer-Rallye MSC-Westerkappeln 2019      -      Klasse 2       </t>
    </r>
    <r>
      <rPr>
        <b/>
        <sz val="16"/>
        <color rgb="FFFF0000"/>
        <rFont val="Arial"/>
        <family val="2"/>
      </rPr>
      <t>(Baujahr: - 1960)</t>
    </r>
  </si>
  <si>
    <r>
      <t xml:space="preserve">14. Oldtimer-Rallye MSC-Westerkappeln 2019     -      Klasse 3       </t>
    </r>
    <r>
      <rPr>
        <b/>
        <sz val="16"/>
        <color rgb="FFFF0000"/>
        <rFont val="Arial"/>
        <family val="2"/>
      </rPr>
      <t>(Baujahr: - 1970)</t>
    </r>
  </si>
  <si>
    <r>
      <t xml:space="preserve">14. Oldtimer-Rallye MSC-Westerkappeln 2019      -      Klasse 4       </t>
    </r>
    <r>
      <rPr>
        <b/>
        <sz val="16"/>
        <color rgb="FFFF0000"/>
        <rFont val="Arial"/>
        <family val="2"/>
      </rPr>
      <t>(Baujahr: - 1980)</t>
    </r>
  </si>
  <si>
    <r>
      <t xml:space="preserve">14. Oldtimer-Rallye MSC-Westerkappeln 2019      -      Klasse 5       </t>
    </r>
    <r>
      <rPr>
        <b/>
        <sz val="16"/>
        <color rgb="FFFF0000"/>
        <rFont val="Arial"/>
        <family val="2"/>
      </rPr>
      <t>(Baujahr: - 1990)</t>
    </r>
  </si>
  <si>
    <t>SP2 Soll= 50 cm</t>
  </si>
  <si>
    <t>SP3 Soll= 30 sec.</t>
  </si>
  <si>
    <t>SP5</t>
  </si>
  <si>
    <t>SP1 Soll= 30 cm</t>
  </si>
  <si>
    <t>Schenk / Schenk</t>
  </si>
  <si>
    <t>Bez / Bez</t>
  </si>
  <si>
    <t>Bei der Kellen / Bei der Kellen</t>
  </si>
  <si>
    <t>Stönner / Hornung</t>
  </si>
  <si>
    <t>Frankenberg / Hinrichs</t>
  </si>
  <si>
    <t>Staperfeld / Frankenberg</t>
  </si>
  <si>
    <t>Staperfeld / Janzen</t>
  </si>
  <si>
    <t>Freye / Mutert</t>
  </si>
  <si>
    <t>Hilgemann / Hilgemann</t>
  </si>
  <si>
    <t>Heine / Pietsch-Heine</t>
  </si>
  <si>
    <t>Hornig / Rehr</t>
  </si>
  <si>
    <t>Weißbach / Weißbach</t>
  </si>
  <si>
    <t>Maschmann / Schewe</t>
  </si>
  <si>
    <t>Rudolph / Mettich</t>
  </si>
  <si>
    <t>Teufel / Teufel</t>
  </si>
  <si>
    <t>Witte / Witte</t>
  </si>
  <si>
    <t>Träger / Traband</t>
  </si>
  <si>
    <t>Kockwelp / Bensing</t>
  </si>
  <si>
    <t>Reppert / Reppert</t>
  </si>
  <si>
    <t>Alberts / Schwegmann</t>
  </si>
  <si>
    <t>Schwake / Jeliczek</t>
  </si>
  <si>
    <t>Fussner / Scheler-Brautlecht</t>
  </si>
  <si>
    <t>Alte / Alte</t>
  </si>
  <si>
    <t>Bowitz / Pietsch</t>
  </si>
  <si>
    <t>Fiala-Tebbe / Tebbe</t>
  </si>
  <si>
    <t>Knappe / Knappe</t>
  </si>
  <si>
    <t>Lademann-Klein / Rebhan</t>
  </si>
  <si>
    <t>Twyrdy / Oberpenning</t>
  </si>
  <si>
    <t>Nüßemeyer / Czech</t>
  </si>
  <si>
    <t>Hermann / Keil</t>
  </si>
  <si>
    <t>Weiskorn / Laurenz</t>
  </si>
  <si>
    <t>Eslage / Rauer</t>
  </si>
  <si>
    <t>Blum / Blum</t>
  </si>
  <si>
    <t>Berghegger / Scholz</t>
  </si>
  <si>
    <t>Rütten / Clever</t>
  </si>
  <si>
    <t>Nüßemeyer / Görtemöller</t>
  </si>
  <si>
    <t>Hilbert-Paluch / Scheewe</t>
  </si>
  <si>
    <t>Landwehr / Landwehr</t>
  </si>
  <si>
    <t>Wiechmann / Berghegger</t>
  </si>
  <si>
    <t>Scherder / Stollberg</t>
  </si>
  <si>
    <t xml:space="preserve">Ist    </t>
  </si>
  <si>
    <t xml:space="preserve">Punkte   </t>
  </si>
  <si>
    <t xml:space="preserve">Ist  </t>
  </si>
  <si>
    <t>Imwalle / Borgstede</t>
  </si>
  <si>
    <t>Gonsior / Gonsior</t>
  </si>
  <si>
    <t>DAMEN 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</si>
</sst>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2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22" fontId="4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64" fontId="6" fillId="0" borderId="0" xfId="2" applyNumberFormat="1" applyFont="1" applyFill="1" applyAlignment="1">
      <alignment horizontal="center"/>
    </xf>
    <xf numFmtId="0" fontId="6" fillId="0" borderId="7" xfId="2" applyFont="1" applyFill="1" applyBorder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0" fontId="6" fillId="0" borderId="7" xfId="2" applyNumberFormat="1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4" fontId="6" fillId="0" borderId="8" xfId="2" applyNumberFormat="1" applyFont="1" applyFill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vertical="center"/>
    </xf>
    <xf numFmtId="0" fontId="12" fillId="3" borderId="0" xfId="2" applyNumberFormat="1" applyFont="1" applyFill="1" applyBorder="1" applyAlignment="1">
      <alignment horizontal="center" vertical="center"/>
    </xf>
    <xf numFmtId="0" fontId="12" fillId="3" borderId="0" xfId="2" applyNumberFormat="1" applyFont="1" applyFill="1" applyBorder="1" applyAlignment="1">
      <alignment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164" fontId="6" fillId="3" borderId="8" xfId="2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6" fillId="0" borderId="0" xfId="2" applyNumberFormat="1" applyFont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Border="1" applyAlignment="1">
      <alignment vertical="center"/>
    </xf>
    <xf numFmtId="0" fontId="6" fillId="3" borderId="0" xfId="2" applyNumberFormat="1" applyFont="1" applyFill="1" applyBorder="1" applyAlignment="1">
      <alignment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8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vertical="top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vertical="top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vertical="top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numFmt numFmtId="164" formatCode="#,##0.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vertical="top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numFmt numFmtId="164" formatCode="#,##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outline="0">
        <left style="medium">
          <color indexed="64"/>
        </left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0:R13" totalsRowShown="0" headerRowDxfId="83" tableBorderDxfId="82">
  <sortState ref="A11:R13">
    <sortCondition ref="P11:P13"/>
  </sortState>
  <tableColumns count="18">
    <tableColumn id="1" xr3:uid="{00000000-0010-0000-0000-000001000000}" name="Platz"/>
    <tableColumn id="2" xr3:uid="{00000000-0010-0000-0000-000002000000}" name="Nr." dataDxfId="81"/>
    <tableColumn id="3" xr3:uid="{00000000-0010-0000-0000-000003000000}" name="Name"/>
    <tableColumn id="4" xr3:uid="{00000000-0010-0000-0000-000004000000}" name="KRAD"/>
    <tableColumn id="5" xr3:uid="{00000000-0010-0000-0000-000005000000}" name="Baujahr" dataDxfId="80"/>
    <tableColumn id="18" xr3:uid="{00000000-0010-0000-0000-000012000000}" name="Ist" dataDxfId="79" dataCellStyle="Standard 3"/>
    <tableColumn id="19" xr3:uid="{00000000-0010-0000-0000-000013000000}" name="Punkte" dataDxfId="78" dataCellStyle="Standard 3">
      <calculatedColumnFormula>IF(F11&lt;=$U$23,($U$23-F11)*0.5,(F11-$U$23)*0.5)</calculatedColumnFormula>
    </tableColumn>
    <tableColumn id="6" xr3:uid="{00000000-0010-0000-0000-000006000000}" name="Ist " dataDxfId="77"/>
    <tableColumn id="7" xr3:uid="{00000000-0010-0000-0000-000007000000}" name="Punkte " dataDxfId="76">
      <calculatedColumnFormula>IF(H11&lt;=$U$24,($U$24-H11)*0.5,(H11-$U$24)*0.5)</calculatedColumnFormula>
    </tableColumn>
    <tableColumn id="8" xr3:uid="{00000000-0010-0000-0000-000008000000}" name="Ist    " dataDxfId="75"/>
    <tableColumn id="9" xr3:uid="{00000000-0010-0000-0000-000009000000}" name="Punkte   " dataDxfId="74">
      <calculatedColumnFormula>IF(J11&lt;=$U$25,$U$25-ROUND(J11,1),ROUND(J11,1)-$U$25)*10</calculatedColumnFormula>
    </tableColumn>
    <tableColumn id="10" xr3:uid="{00000000-0010-0000-0000-00000A000000}" name="Links" dataDxfId="73"/>
    <tableColumn id="11" xr3:uid="{00000000-0010-0000-0000-00000B000000}" name="Rechts" dataDxfId="72"/>
    <tableColumn id="12" xr3:uid="{00000000-0010-0000-0000-00000C000000}" name="Punkte  " dataDxfId="71">
      <calculatedColumnFormula>IF(L11&lt;=M11,M11-L11,L11-M11)/2</calculatedColumnFormula>
    </tableColumn>
    <tableColumn id="13" xr3:uid="{00000000-0010-0000-0000-00000D000000}" name="Strecke" dataDxfId="70"/>
    <tableColumn id="14" xr3:uid="{00000000-0010-0000-0000-00000E000000}" name="Gesamt" dataDxfId="69">
      <calculatedColumnFormula>+Tabelle1[[#This Row],[Punkte]]+Tabelle1[[#This Row],[Punkte ]]+Tabelle1[[#This Row],[Punkte   ]]+Tabelle1[[#This Row],[Punkte  ]]+Tabelle1[[#This Row],[Strecke]]</calculatedColumnFormula>
    </tableColumn>
    <tableColumn id="15" xr3:uid="{00000000-0010-0000-0000-00000F000000}" name="Kürbis" dataDxfId="68"/>
    <tableColumn id="16" xr3:uid="{00000000-0010-0000-0000-000010000000}" name="Bemerkungen" dataDxfId="6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10:R23" totalsRowShown="0" headerRowDxfId="66" tableBorderDxfId="65">
  <sortState ref="A11:R23">
    <sortCondition ref="P11:P23"/>
  </sortState>
  <tableColumns count="18">
    <tableColumn id="1" xr3:uid="{00000000-0010-0000-0100-000001000000}" name="Platz"/>
    <tableColumn id="2" xr3:uid="{00000000-0010-0000-0100-000002000000}" name="Nr." dataDxfId="64"/>
    <tableColumn id="3" xr3:uid="{00000000-0010-0000-0100-000003000000}" name="Name"/>
    <tableColumn id="4" xr3:uid="{00000000-0010-0000-0100-000004000000}" name="Auto"/>
    <tableColumn id="5" xr3:uid="{00000000-0010-0000-0100-000005000000}" name="Baujahr" dataDxfId="63"/>
    <tableColumn id="17" xr3:uid="{00000000-0010-0000-0100-000011000000}" name="Ist"/>
    <tableColumn id="18" xr3:uid="{00000000-0010-0000-0100-000012000000}" name="Punkte" dataDxfId="62">
      <calculatedColumnFormula>IF(F11&lt;=$U$11,($U$11-F11)*0.5,(F11-$U$11)*0.5)</calculatedColumnFormula>
    </tableColumn>
    <tableColumn id="6" xr3:uid="{00000000-0010-0000-0100-000006000000}" name="Ist  " dataDxfId="61"/>
    <tableColumn id="7" xr3:uid="{00000000-0010-0000-0100-000007000000}" name="Punkte  " dataDxfId="60">
      <calculatedColumnFormula>IF(H11&lt;=$U$12,($U$12-H11)*0.5,(H11-$U$12)*0.5)</calculatedColumnFormula>
    </tableColumn>
    <tableColumn id="8" xr3:uid="{00000000-0010-0000-0100-000008000000}" name="Ist " dataDxfId="59"/>
    <tableColumn id="9" xr3:uid="{00000000-0010-0000-0100-000009000000}" name="Punkte " dataDxfId="58">
      <calculatedColumnFormula>IF(J11&lt;=$U$13,$U$13-ROUND(J11,1),ROUND(J11,1)-$U$13)*10</calculatedColumnFormula>
    </tableColumn>
    <tableColumn id="10" xr3:uid="{00000000-0010-0000-0100-00000A000000}" name="Links" dataDxfId="57"/>
    <tableColumn id="11" xr3:uid="{00000000-0010-0000-0100-00000B000000}" name="Rechts" dataDxfId="56"/>
    <tableColumn id="12" xr3:uid="{00000000-0010-0000-0100-00000C000000}" name="Punkte   " dataDxfId="55">
      <calculatedColumnFormula>IF(L11&lt;=M11,M11-L11,L11-M11)/2</calculatedColumnFormula>
    </tableColumn>
    <tableColumn id="13" xr3:uid="{00000000-0010-0000-0100-00000D000000}" name="Strecke" dataDxfId="54"/>
    <tableColumn id="14" xr3:uid="{00000000-0010-0000-0100-00000E000000}" name="Gesamt" dataDxfId="53">
      <calculatedColumnFormula>+Tabelle13[[#This Row],[Punkte]]+Tabelle13[[#This Row],[Punkte  ]]+Tabelle13[[#This Row],[Punkte ]]+Tabelle13[[#This Row],[Punkte   ]]+Tabelle13[[#This Row],[Strecke]]</calculatedColumnFormula>
    </tableColumn>
    <tableColumn id="15" xr3:uid="{00000000-0010-0000-0100-00000F000000}" name="Kürbis" dataDxfId="52"/>
    <tableColumn id="16" xr3:uid="{00000000-0010-0000-0100-000010000000}" name="Bemerkungen" dataDxfId="51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34" displayName="Tabelle134" ref="A10:R30" totalsRowShown="0" headerRowDxfId="50" tableBorderDxfId="49">
  <sortState ref="A11:R30">
    <sortCondition ref="A11:A30"/>
  </sortState>
  <tableColumns count="18">
    <tableColumn id="1" xr3:uid="{00000000-0010-0000-0200-000001000000}" name="Platz"/>
    <tableColumn id="2" xr3:uid="{00000000-0010-0000-0200-000002000000}" name="Nr." dataDxfId="48"/>
    <tableColumn id="3" xr3:uid="{00000000-0010-0000-0200-000003000000}" name="Name"/>
    <tableColumn id="4" xr3:uid="{00000000-0010-0000-0200-000004000000}" name="Auto"/>
    <tableColumn id="5" xr3:uid="{00000000-0010-0000-0200-000005000000}" name="Baujahr" dataDxfId="47"/>
    <tableColumn id="17" xr3:uid="{00000000-0010-0000-0200-000011000000}" name="Ist" dataDxfId="46" dataCellStyle="Standard 3"/>
    <tableColumn id="18" xr3:uid="{00000000-0010-0000-0200-000012000000}" name="Punkte" dataDxfId="45" dataCellStyle="Standard 3">
      <calculatedColumnFormula>IF(F11&lt;=$U$11,($U$11-F11)*0.5,(F11-$U$11)*0.5)</calculatedColumnFormula>
    </tableColumn>
    <tableColumn id="6" xr3:uid="{00000000-0010-0000-0200-000006000000}" name="Ist  " dataDxfId="44"/>
    <tableColumn id="7" xr3:uid="{00000000-0010-0000-0200-000007000000}" name="Punkte  " dataDxfId="43">
      <calculatedColumnFormula>IF(H11&lt;=$U$12,($U$12-H11)*0.5,(H11-$U$12)*0.5)</calculatedColumnFormula>
    </tableColumn>
    <tableColumn id="8" xr3:uid="{00000000-0010-0000-0200-000008000000}" name="Ist " dataDxfId="42"/>
    <tableColumn id="9" xr3:uid="{00000000-0010-0000-0200-000009000000}" name="Punkte " dataDxfId="41">
      <calculatedColumnFormula>IF(J11&lt;=$U$13,$U$13-ROUND(J11,1),ROUND(J11,1)-$U$13)*10</calculatedColumnFormula>
    </tableColumn>
    <tableColumn id="10" xr3:uid="{00000000-0010-0000-0200-00000A000000}" name="Links" dataDxfId="40"/>
    <tableColumn id="11" xr3:uid="{00000000-0010-0000-0200-00000B000000}" name="Rechts" dataDxfId="39"/>
    <tableColumn id="12" xr3:uid="{00000000-0010-0000-0200-00000C000000}" name="Punkte   " dataDxfId="38">
      <calculatedColumnFormula>IF(L11&lt;=M11,M11-L11,L11-M11)/2</calculatedColumnFormula>
    </tableColumn>
    <tableColumn id="13" xr3:uid="{00000000-0010-0000-0200-00000D000000}" name="Strecke" dataDxfId="37"/>
    <tableColumn id="14" xr3:uid="{00000000-0010-0000-0200-00000E000000}" name="Gesamt" dataDxfId="36">
      <calculatedColumnFormula>+Tabelle134[[#This Row],[Punkte]]+Tabelle134[[#This Row],[Punkte  ]]+Tabelle134[[#This Row],[Punkte ]]+Tabelle134[[#This Row],[Punkte   ]]+Tabelle134[[#This Row],[Strecke]]</calculatedColumnFormula>
    </tableColumn>
    <tableColumn id="15" xr3:uid="{00000000-0010-0000-0200-00000F000000}" name="Kürbis" dataDxfId="35"/>
    <tableColumn id="16" xr3:uid="{00000000-0010-0000-0200-000010000000}" name="Bemerkungen" dataDxfId="34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1345" displayName="Tabelle1345" ref="A10:R18" totalsRowShown="0" headerRowDxfId="33" tableBorderDxfId="32">
  <sortState ref="A11:R18">
    <sortCondition ref="P11:P18"/>
  </sortState>
  <tableColumns count="18">
    <tableColumn id="1" xr3:uid="{00000000-0010-0000-0300-000001000000}" name="Platz"/>
    <tableColumn id="2" xr3:uid="{00000000-0010-0000-0300-000002000000}" name="Nr." dataDxfId="31"/>
    <tableColumn id="3" xr3:uid="{00000000-0010-0000-0300-000003000000}" name="Name"/>
    <tableColumn id="4" xr3:uid="{00000000-0010-0000-0300-000004000000}" name="Auto"/>
    <tableColumn id="5" xr3:uid="{00000000-0010-0000-0300-000005000000}" name="Baujahr" dataDxfId="30"/>
    <tableColumn id="17" xr3:uid="{00000000-0010-0000-0300-000011000000}" name="Ist" dataDxfId="29" dataCellStyle="Standard 3"/>
    <tableColumn id="18" xr3:uid="{00000000-0010-0000-0300-000012000000}" name="Punkte" dataDxfId="28" dataCellStyle="Standard 3">
      <calculatedColumnFormula>IF(F11&lt;=$U$11,($U$11-F11)*0.5,(F11-$U$11)*0.5)</calculatedColumnFormula>
    </tableColumn>
    <tableColumn id="6" xr3:uid="{00000000-0010-0000-0300-000006000000}" name="Ist  " dataDxfId="27"/>
    <tableColumn id="7" xr3:uid="{00000000-0010-0000-0300-000007000000}" name="Punkte  " dataDxfId="26">
      <calculatedColumnFormula>IF(H11&lt;=$U$12,($U$12-H11)*0.5,(H11-$U$12)*0.5)</calculatedColumnFormula>
    </tableColumn>
    <tableColumn id="8" xr3:uid="{00000000-0010-0000-0300-000008000000}" name="Ist " dataDxfId="25"/>
    <tableColumn id="9" xr3:uid="{00000000-0010-0000-0300-000009000000}" name="Punkte " dataDxfId="24">
      <calculatedColumnFormula>IF(J11&lt;=$U$13,$U$13-ROUND(J11,1),ROUND(J11,1)-$U$13)*10</calculatedColumnFormula>
    </tableColumn>
    <tableColumn id="10" xr3:uid="{00000000-0010-0000-0300-00000A000000}" name="Links" dataDxfId="23"/>
    <tableColumn id="11" xr3:uid="{00000000-0010-0000-0300-00000B000000}" name="Rechts" dataDxfId="22"/>
    <tableColumn id="12" xr3:uid="{00000000-0010-0000-0300-00000C000000}" name="Punkte   " dataDxfId="21">
      <calculatedColumnFormula>IF(L11&lt;=M11,M11-L11,L11-M11)/2</calculatedColumnFormula>
    </tableColumn>
    <tableColumn id="13" xr3:uid="{00000000-0010-0000-0300-00000D000000}" name="Strecke" dataDxfId="20"/>
    <tableColumn id="14" xr3:uid="{00000000-0010-0000-0300-00000E000000}" name="Gesamt" dataDxfId="19">
      <calculatedColumnFormula>+Tabelle1345[[#This Row],[Punkte]]+Tabelle1345[[#This Row],[Punkte  ]]+Tabelle1345[[#This Row],[Punkte ]]+Tabelle1345[[#This Row],[Punkte   ]]+Tabelle1345[[#This Row],[Strecke]]</calculatedColumnFormula>
    </tableColumn>
    <tableColumn id="15" xr3:uid="{00000000-0010-0000-0300-00000F000000}" name="Kürbis" dataDxfId="18"/>
    <tableColumn id="16" xr3:uid="{00000000-0010-0000-0300-000010000000}" name="Bemerkungen" dataDxfId="17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e136" displayName="Tabelle136" ref="A10:R37" totalsRowShown="0" headerRowDxfId="16" tableBorderDxfId="15">
  <sortState ref="A11:R37">
    <sortCondition ref="A11:A37"/>
  </sortState>
  <tableColumns count="18">
    <tableColumn id="1" xr3:uid="{00000000-0010-0000-0400-000001000000}" name="Platz"/>
    <tableColumn id="2" xr3:uid="{00000000-0010-0000-0400-000002000000}" name="Nr." dataDxfId="14"/>
    <tableColumn id="3" xr3:uid="{00000000-0010-0000-0400-000003000000}" name="Name"/>
    <tableColumn id="4" xr3:uid="{00000000-0010-0000-0400-000004000000}" name="Auto"/>
    <tableColumn id="5" xr3:uid="{00000000-0010-0000-0400-000005000000}" name="Baujahr" dataDxfId="13"/>
    <tableColumn id="17" xr3:uid="{00000000-0010-0000-0400-000011000000}" name="Ist" dataDxfId="12" dataCellStyle="Standard 3"/>
    <tableColumn id="18" xr3:uid="{00000000-0010-0000-0400-000012000000}" name="Punkte" dataDxfId="11" dataCellStyle="Standard 3">
      <calculatedColumnFormula>IF(F11&lt;=$U$11,($U$11-F11)*0.5,(F11-$U$11)*0.5)</calculatedColumnFormula>
    </tableColumn>
    <tableColumn id="6" xr3:uid="{00000000-0010-0000-0400-000006000000}" name="Ist  " dataDxfId="10"/>
    <tableColumn id="7" xr3:uid="{00000000-0010-0000-0400-000007000000}" name="Punkte  " dataDxfId="9">
      <calculatedColumnFormula>IF(H11&lt;=$U$12,($U$12-H11)*0.5,(H11-$U$12)*0.5)</calculatedColumnFormula>
    </tableColumn>
    <tableColumn id="8" xr3:uid="{00000000-0010-0000-0400-000008000000}" name="Ist " dataDxfId="8"/>
    <tableColumn id="9" xr3:uid="{00000000-0010-0000-0400-000009000000}" name="Punkte " dataDxfId="7">
      <calculatedColumnFormula>IF(J11&lt;=$U$13,$U$13-ROUND(J11,1),ROUND(J11,1)-$U$13)*10</calculatedColumnFormula>
    </tableColumn>
    <tableColumn id="10" xr3:uid="{00000000-0010-0000-0400-00000A000000}" name="Links" dataDxfId="6"/>
    <tableColumn id="11" xr3:uid="{00000000-0010-0000-0400-00000B000000}" name="Rechts" dataDxfId="5"/>
    <tableColumn id="12" xr3:uid="{00000000-0010-0000-0400-00000C000000}" name="Punkte   " dataDxfId="4">
      <calculatedColumnFormula>IF(L11&lt;=M11,M11-L11,L11-M11)/2</calculatedColumnFormula>
    </tableColumn>
    <tableColumn id="13" xr3:uid="{00000000-0010-0000-0400-00000D000000}" name="Strecke" dataDxfId="3"/>
    <tableColumn id="14" xr3:uid="{00000000-0010-0000-0400-00000E000000}" name="Gesamt" dataDxfId="2">
      <calculatedColumnFormula>+Tabelle136[[#This Row],[Punkte]]+Tabelle136[[#This Row],[Punkte  ]]+Tabelle136[[#This Row],[Punkte ]]+Tabelle136[[#This Row],[Punkte   ]]+Tabelle136[[#This Row],[Strecke]]</calculatedColumnFormula>
    </tableColumn>
    <tableColumn id="15" xr3:uid="{00000000-0010-0000-0400-00000F000000}" name="Kürbis" dataDxfId="1"/>
    <tableColumn id="16" xr3:uid="{00000000-0010-0000-0400-000010000000}" name="Bemerkunge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6:AG34"/>
  <sheetViews>
    <sheetView topLeftCell="G1" zoomScale="90" zoomScaleNormal="90" workbookViewId="0">
      <selection activeCell="AD25" sqref="AD25"/>
    </sheetView>
  </sheetViews>
  <sheetFormatPr baseColWidth="10" defaultRowHeight="15" x14ac:dyDescent="0.25"/>
  <cols>
    <col min="1" max="1" width="5.140625" bestFit="1" customWidth="1"/>
    <col min="2" max="2" width="3.5703125" style="1" bestFit="1" customWidth="1"/>
    <col min="3" max="3" width="30.7109375" customWidth="1"/>
    <col min="4" max="4" width="21.140625" bestFit="1" customWidth="1"/>
    <col min="5" max="5" width="7.7109375" style="1" bestFit="1" customWidth="1"/>
    <col min="6" max="6" width="13.140625" style="1" customWidth="1"/>
    <col min="7" max="7" width="7.140625" style="1" bestFit="1" customWidth="1"/>
    <col min="8" max="8" width="10.7109375" customWidth="1"/>
    <col min="9" max="9" width="8.28515625" bestFit="1" customWidth="1"/>
    <col min="10" max="10" width="10.7109375" customWidth="1"/>
    <col min="11" max="11" width="7.7109375" bestFit="1" customWidth="1"/>
    <col min="12" max="12" width="5.28515625" bestFit="1" customWidth="1"/>
    <col min="13" max="13" width="6.85546875" bestFit="1" customWidth="1"/>
    <col min="14" max="14" width="8.140625" bestFit="1" customWidth="1"/>
    <col min="15" max="15" width="10.7109375" customWidth="1"/>
    <col min="16" max="16" width="7.7109375" bestFit="1" customWidth="1"/>
    <col min="17" max="17" width="10.7109375" customWidth="1"/>
    <col min="18" max="18" width="24.42578125" bestFit="1" customWidth="1"/>
  </cols>
  <sheetData>
    <row r="6" spans="1:33" ht="15.75" thickBot="1" x14ac:dyDescent="0.3"/>
    <row r="7" spans="1:33" ht="30" customHeight="1" thickBot="1" x14ac:dyDescent="0.3">
      <c r="A7" s="71" t="s">
        <v>42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33" ht="30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33" ht="15.75" x14ac:dyDescent="0.25">
      <c r="F9" s="74" t="s">
        <v>50</v>
      </c>
      <c r="G9" s="75"/>
      <c r="H9" s="74" t="s">
        <v>47</v>
      </c>
      <c r="I9" s="75"/>
      <c r="J9" s="74" t="s">
        <v>48</v>
      </c>
      <c r="K9" s="76"/>
      <c r="L9" s="74" t="s">
        <v>25</v>
      </c>
      <c r="M9" s="76"/>
      <c r="N9" s="75"/>
      <c r="Q9" s="29" t="s">
        <v>49</v>
      </c>
    </row>
    <row r="10" spans="1:33" ht="32.25" thickBot="1" x14ac:dyDescent="0.3">
      <c r="A10" s="30" t="s">
        <v>0</v>
      </c>
      <c r="B10" s="30" t="s">
        <v>1</v>
      </c>
      <c r="C10" s="31" t="s">
        <v>2</v>
      </c>
      <c r="D10" s="37" t="s">
        <v>3</v>
      </c>
      <c r="E10" s="30" t="s">
        <v>4</v>
      </c>
      <c r="F10" s="20" t="s">
        <v>21</v>
      </c>
      <c r="G10" s="21" t="s">
        <v>5</v>
      </c>
      <c r="H10" s="22" t="s">
        <v>23</v>
      </c>
      <c r="I10" s="21" t="s">
        <v>6</v>
      </c>
      <c r="J10" s="22" t="s">
        <v>91</v>
      </c>
      <c r="K10" s="25" t="s">
        <v>92</v>
      </c>
      <c r="L10" s="20" t="s">
        <v>22</v>
      </c>
      <c r="M10" s="25" t="s">
        <v>7</v>
      </c>
      <c r="N10" s="26" t="s">
        <v>8</v>
      </c>
      <c r="O10" s="30" t="s">
        <v>9</v>
      </c>
      <c r="P10" s="30" t="s">
        <v>10</v>
      </c>
      <c r="Q10" s="27" t="s">
        <v>24</v>
      </c>
      <c r="R10" s="32" t="s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7.850000000000001" customHeight="1" x14ac:dyDescent="0.25">
      <c r="A11" s="8">
        <v>1</v>
      </c>
      <c r="B11" s="8">
        <v>2</v>
      </c>
      <c r="C11" s="12" t="s">
        <v>35</v>
      </c>
      <c r="D11" s="12"/>
      <c r="E11" s="13"/>
      <c r="F11" s="23">
        <v>35</v>
      </c>
      <c r="G11" s="24">
        <f>IF(F11&lt;=$U$23,($U$23-F11)*0.5,(F11-$U$23)*0.5)</f>
        <v>17.5</v>
      </c>
      <c r="H11" s="23">
        <v>40</v>
      </c>
      <c r="I11" s="24">
        <f>IF(H11&lt;=$U$24,($U$24-H11)*0.5,(H11-$U$24)*0.5)</f>
        <v>20</v>
      </c>
      <c r="J11" s="9">
        <v>26.99</v>
      </c>
      <c r="K11" s="39">
        <f>IF(J11&lt;=$U$25,$U$25-ROUND(J11,1),ROUND(J11,1)-$U$25)*10</f>
        <v>270</v>
      </c>
      <c r="L11" s="23">
        <v>141</v>
      </c>
      <c r="M11" s="9">
        <v>150</v>
      </c>
      <c r="N11" s="40">
        <f>IF(L11&lt;=M11,M11-L11,L11-M11)/2</f>
        <v>4.5</v>
      </c>
      <c r="O11" s="9">
        <v>0</v>
      </c>
      <c r="P11" s="10">
        <f>+Tabelle1[[#This Row],[Punkte]]+Tabelle1[[#This Row],[Punkte ]]+Tabelle1[[#This Row],[Punkte   ]]+Tabelle1[[#This Row],[Punkte  ]]+Tabelle1[[#This Row],[Strecke]]</f>
        <v>312</v>
      </c>
      <c r="Q11" s="65">
        <v>0.92</v>
      </c>
      <c r="R11" s="11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33" ht="17.850000000000001" customHeight="1" x14ac:dyDescent="0.25">
      <c r="A12" s="8">
        <v>2</v>
      </c>
      <c r="B12" s="8">
        <v>1</v>
      </c>
      <c r="C12" s="12" t="s">
        <v>34</v>
      </c>
      <c r="D12" s="12"/>
      <c r="E12" s="13"/>
      <c r="F12" s="23">
        <v>40</v>
      </c>
      <c r="G12" s="24">
        <f>IF(F12&lt;=$U$23,($U$23-F12)*0.5,(F12-$U$23)*0.5)</f>
        <v>20</v>
      </c>
      <c r="H12" s="23">
        <v>50</v>
      </c>
      <c r="I12" s="24">
        <f>IF(H12&lt;=$U$24,($U$24-H12)*0.5,(H12-$U$24)*0.5)</f>
        <v>25</v>
      </c>
      <c r="J12" s="9">
        <v>36.549999999999997</v>
      </c>
      <c r="K12" s="39">
        <f>IF(J12&lt;=$U$25,$U$25-ROUND(J12,1),ROUND(J12,1)-$U$25)*10</f>
        <v>366</v>
      </c>
      <c r="L12" s="23">
        <v>152</v>
      </c>
      <c r="M12" s="9">
        <v>140</v>
      </c>
      <c r="N12" s="40">
        <f>IF(L12&lt;=M12,M12-L12,L12-M12)/2</f>
        <v>6</v>
      </c>
      <c r="O12" s="9">
        <v>0</v>
      </c>
      <c r="P12" s="10">
        <f>+Tabelle1[[#This Row],[Punkte]]+Tabelle1[[#This Row],[Punkte ]]+Tabelle1[[#This Row],[Punkte   ]]+Tabelle1[[#This Row],[Punkte  ]]+Tabelle1[[#This Row],[Strecke]]</f>
        <v>417</v>
      </c>
      <c r="Q12" s="65">
        <v>1.1000000000000001</v>
      </c>
      <c r="R12" s="11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33" x14ac:dyDescent="0.25">
      <c r="A13" s="7"/>
      <c r="B13" s="4"/>
      <c r="C13" s="7"/>
      <c r="D13" s="7"/>
      <c r="E13" s="4"/>
      <c r="F13" s="23"/>
      <c r="G13" s="24"/>
      <c r="H13" s="23"/>
      <c r="I13" s="24"/>
      <c r="J13" s="5"/>
      <c r="K13" s="39"/>
      <c r="L13" s="33"/>
      <c r="M13" s="5"/>
      <c r="N13" s="40"/>
      <c r="O13" s="5"/>
      <c r="P13" s="10"/>
      <c r="Q13" s="28"/>
      <c r="R13" s="5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33" x14ac:dyDescent="0.25"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3" x14ac:dyDescent="0.25">
      <c r="Q15" s="16" t="s">
        <v>20</v>
      </c>
      <c r="R15" s="38">
        <f ca="1">NOW()</f>
        <v>43750.552150578704</v>
      </c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3" x14ac:dyDescent="0.25"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0:29" x14ac:dyDescent="0.25"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0:29" x14ac:dyDescent="0.25"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0:29" x14ac:dyDescent="0.25"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0:29" x14ac:dyDescent="0.25"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0:29" x14ac:dyDescent="0.25"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0:29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0:29" x14ac:dyDescent="0.25"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0:29" x14ac:dyDescent="0.25"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0:29" x14ac:dyDescent="0.25"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0:29" x14ac:dyDescent="0.25"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0:29" x14ac:dyDescent="0.25"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0:29" x14ac:dyDescent="0.25"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0:29" x14ac:dyDescent="0.25"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0:29" x14ac:dyDescent="0.25"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0:29" x14ac:dyDescent="0.25"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0:29" x14ac:dyDescent="0.25"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0:29" x14ac:dyDescent="0.25"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0:29" x14ac:dyDescent="0.25">
      <c r="T34" s="2"/>
      <c r="U34" s="2"/>
      <c r="V34" s="2"/>
      <c r="W34" s="2"/>
      <c r="X34" s="2"/>
      <c r="Y34" s="2"/>
      <c r="Z34" s="2"/>
      <c r="AA34" s="2"/>
      <c r="AB34" s="2"/>
      <c r="AC34" s="2"/>
    </row>
  </sheetData>
  <mergeCells count="5">
    <mergeCell ref="A7:R7"/>
    <mergeCell ref="H9:I9"/>
    <mergeCell ref="J9:K9"/>
    <mergeCell ref="L9:N9"/>
    <mergeCell ref="F9:G9"/>
  </mergeCells>
  <pageMargins left="0.39370078740157483" right="0.39370078740157483" top="0.78740157480314965" bottom="0.78740157480314965" header="0.31496062992125984" footer="0.31496062992125984"/>
  <pageSetup paperSize="9" scale="6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6:AC32"/>
  <sheetViews>
    <sheetView topLeftCell="E1" zoomScale="90" zoomScaleNormal="90" workbookViewId="0">
      <selection activeCell="AC30" sqref="AC30"/>
    </sheetView>
  </sheetViews>
  <sheetFormatPr baseColWidth="10" defaultRowHeight="15" x14ac:dyDescent="0.25"/>
  <cols>
    <col min="1" max="1" width="5.140625" bestFit="1" customWidth="1"/>
    <col min="2" max="2" width="3.5703125" style="1" bestFit="1" customWidth="1"/>
    <col min="3" max="3" width="30.7109375" customWidth="1"/>
    <col min="4" max="4" width="21.140625" bestFit="1" customWidth="1"/>
    <col min="5" max="5" width="7.7109375" style="1" bestFit="1" customWidth="1"/>
    <col min="6" max="6" width="13.140625" style="1" customWidth="1"/>
    <col min="7" max="7" width="7.140625" style="1" bestFit="1" customWidth="1"/>
    <col min="8" max="8" width="10.7109375" customWidth="1"/>
    <col min="9" max="9" width="8.140625" bestFit="1" customWidth="1"/>
    <col min="10" max="10" width="10.7109375" customWidth="1"/>
    <col min="11" max="11" width="7.7109375" bestFit="1" customWidth="1"/>
    <col min="12" max="12" width="5.28515625" bestFit="1" customWidth="1"/>
    <col min="13" max="13" width="6.85546875" bestFit="1" customWidth="1"/>
    <col min="14" max="14" width="8.7109375" bestFit="1" customWidth="1"/>
    <col min="15" max="15" width="10.7109375" customWidth="1"/>
    <col min="16" max="16" width="7.7109375" bestFit="1" customWidth="1"/>
    <col min="17" max="17" width="10.7109375" customWidth="1"/>
    <col min="18" max="18" width="19.28515625" bestFit="1" customWidth="1"/>
  </cols>
  <sheetData>
    <row r="6" spans="1:29" ht="15.75" thickBot="1" x14ac:dyDescent="0.3"/>
    <row r="7" spans="1:29" ht="30" customHeight="1" thickBot="1" x14ac:dyDescent="0.3">
      <c r="A7" s="71" t="s">
        <v>43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29" ht="30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9" ht="15.75" x14ac:dyDescent="0.25">
      <c r="F9" s="74" t="s">
        <v>50</v>
      </c>
      <c r="G9" s="75"/>
      <c r="H9" s="74" t="s">
        <v>47</v>
      </c>
      <c r="I9" s="75"/>
      <c r="J9" s="76" t="s">
        <v>48</v>
      </c>
      <c r="K9" s="76"/>
      <c r="L9" s="74" t="s">
        <v>25</v>
      </c>
      <c r="M9" s="76"/>
      <c r="N9" s="75"/>
      <c r="Q9" s="29" t="s">
        <v>49</v>
      </c>
    </row>
    <row r="10" spans="1:29" ht="32.25" thickBot="1" x14ac:dyDescent="0.3">
      <c r="A10" s="30" t="s">
        <v>0</v>
      </c>
      <c r="B10" s="30" t="s">
        <v>1</v>
      </c>
      <c r="C10" s="31" t="s">
        <v>2</v>
      </c>
      <c r="D10" s="37" t="s">
        <v>18</v>
      </c>
      <c r="E10" s="30" t="s">
        <v>4</v>
      </c>
      <c r="F10" s="20" t="s">
        <v>21</v>
      </c>
      <c r="G10" s="21" t="s">
        <v>5</v>
      </c>
      <c r="H10" s="20" t="s">
        <v>93</v>
      </c>
      <c r="I10" s="21" t="s">
        <v>8</v>
      </c>
      <c r="J10" s="22" t="s">
        <v>23</v>
      </c>
      <c r="K10" s="25" t="s">
        <v>6</v>
      </c>
      <c r="L10" s="20" t="s">
        <v>22</v>
      </c>
      <c r="M10" s="25" t="s">
        <v>7</v>
      </c>
      <c r="N10" s="26" t="s">
        <v>92</v>
      </c>
      <c r="O10" s="30" t="s">
        <v>9</v>
      </c>
      <c r="P10" s="30" t="s">
        <v>10</v>
      </c>
      <c r="Q10" s="27" t="s">
        <v>24</v>
      </c>
      <c r="R10" s="32" t="s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7.850000000000001" customHeight="1" x14ac:dyDescent="0.25">
      <c r="A11" s="8">
        <v>1</v>
      </c>
      <c r="B11" s="9">
        <v>12</v>
      </c>
      <c r="C11" s="53" t="s">
        <v>39</v>
      </c>
      <c r="D11" s="53"/>
      <c r="E11" s="54"/>
      <c r="F11" s="23">
        <v>40</v>
      </c>
      <c r="G11" s="24">
        <f t="shared" ref="G11:G22" si="0">IF(F11&lt;=$U$11,($U$11-F11)*0.5,(F11-$U$11)*0.5)</f>
        <v>20</v>
      </c>
      <c r="H11" s="23">
        <v>56</v>
      </c>
      <c r="I11" s="24">
        <f t="shared" ref="I11:I22" si="1">IF(H11&lt;=$U$12,($U$12-H11)*0.5,(H11-$U$12)*0.5)</f>
        <v>28</v>
      </c>
      <c r="J11" s="9">
        <v>29.88</v>
      </c>
      <c r="K11" s="39">
        <f t="shared" ref="K11:K22" si="2">IF(J11&lt;=$U$13,$U$13-ROUND(J11,1),ROUND(J11,1)-$U$13)*10</f>
        <v>299</v>
      </c>
      <c r="L11" s="23">
        <v>78</v>
      </c>
      <c r="M11" s="9">
        <v>53</v>
      </c>
      <c r="N11" s="40">
        <f t="shared" ref="N11:N22" si="3">IF(L11&lt;=M11,M11-L11,L11-M11)/2</f>
        <v>12.5</v>
      </c>
      <c r="O11" s="9">
        <v>0</v>
      </c>
      <c r="P11" s="10">
        <f>+Tabelle13[[#This Row],[Punkte]]+Tabelle13[[#This Row],[Punkte  ]]+Tabelle13[[#This Row],[Punkte ]]+Tabelle13[[#This Row],[Punkte   ]]+Tabelle13[[#This Row],[Strecke]]</f>
        <v>359.5</v>
      </c>
      <c r="Q11" s="65">
        <v>0.98</v>
      </c>
      <c r="R11" s="11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850000000000001" customHeight="1" x14ac:dyDescent="0.25">
      <c r="A12" s="8">
        <v>2</v>
      </c>
      <c r="B12" s="9">
        <v>14</v>
      </c>
      <c r="C12" s="53" t="s">
        <v>53</v>
      </c>
      <c r="D12" s="53"/>
      <c r="E12" s="54"/>
      <c r="F12" s="23">
        <v>41</v>
      </c>
      <c r="G12" s="24">
        <f t="shared" si="0"/>
        <v>20.5</v>
      </c>
      <c r="H12" s="23">
        <v>73</v>
      </c>
      <c r="I12" s="24">
        <f t="shared" si="1"/>
        <v>36.5</v>
      </c>
      <c r="J12" s="9">
        <v>30.34</v>
      </c>
      <c r="K12" s="39">
        <f t="shared" si="2"/>
        <v>303</v>
      </c>
      <c r="L12" s="23">
        <v>81</v>
      </c>
      <c r="M12" s="9">
        <v>85</v>
      </c>
      <c r="N12" s="40">
        <f t="shared" si="3"/>
        <v>2</v>
      </c>
      <c r="O12" s="9">
        <v>0</v>
      </c>
      <c r="P12" s="10">
        <f>+Tabelle13[[#This Row],[Punkte]]+Tabelle13[[#This Row],[Punkte  ]]+Tabelle13[[#This Row],[Punkte ]]+Tabelle13[[#This Row],[Punkte   ]]+Tabelle13[[#This Row],[Strecke]]</f>
        <v>362</v>
      </c>
      <c r="Q12" s="65">
        <v>2.5</v>
      </c>
      <c r="R12" s="11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7.850000000000001" customHeight="1" x14ac:dyDescent="0.25">
      <c r="A13" s="8">
        <v>3</v>
      </c>
      <c r="B13" s="9">
        <v>17</v>
      </c>
      <c r="C13" s="53" t="s">
        <v>55</v>
      </c>
      <c r="D13" s="53"/>
      <c r="E13" s="54"/>
      <c r="F13" s="23">
        <v>35</v>
      </c>
      <c r="G13" s="24">
        <f t="shared" si="0"/>
        <v>17.5</v>
      </c>
      <c r="H13" s="23">
        <v>34</v>
      </c>
      <c r="I13" s="24">
        <f t="shared" si="1"/>
        <v>17</v>
      </c>
      <c r="J13" s="9">
        <v>29.97</v>
      </c>
      <c r="K13" s="39">
        <f t="shared" si="2"/>
        <v>300</v>
      </c>
      <c r="L13" s="23">
        <v>68</v>
      </c>
      <c r="M13" s="9">
        <v>92</v>
      </c>
      <c r="N13" s="40">
        <f t="shared" si="3"/>
        <v>12</v>
      </c>
      <c r="O13" s="9">
        <v>0</v>
      </c>
      <c r="P13" s="10">
        <f>+Tabelle13[[#This Row],[Punkte]]+Tabelle13[[#This Row],[Punkte  ]]+Tabelle13[[#This Row],[Punkte ]]+Tabelle13[[#This Row],[Punkte   ]]+Tabelle13[[#This Row],[Strecke]]</f>
        <v>346.5</v>
      </c>
      <c r="Q13" s="65">
        <v>3.1859999999999999</v>
      </c>
      <c r="R13" s="11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7.850000000000001" customHeight="1" x14ac:dyDescent="0.25">
      <c r="A14" s="8">
        <v>4</v>
      </c>
      <c r="B14" s="9">
        <v>20</v>
      </c>
      <c r="C14" s="53" t="s">
        <v>12</v>
      </c>
      <c r="D14" s="53"/>
      <c r="E14" s="54"/>
      <c r="F14" s="23">
        <v>36</v>
      </c>
      <c r="G14" s="24">
        <f t="shared" si="0"/>
        <v>18</v>
      </c>
      <c r="H14" s="23">
        <v>70</v>
      </c>
      <c r="I14" s="24">
        <f t="shared" si="1"/>
        <v>35</v>
      </c>
      <c r="J14" s="9">
        <v>30.94</v>
      </c>
      <c r="K14" s="39">
        <f t="shared" si="2"/>
        <v>309</v>
      </c>
      <c r="L14" s="23">
        <v>65</v>
      </c>
      <c r="M14" s="9">
        <v>67</v>
      </c>
      <c r="N14" s="40">
        <f t="shared" si="3"/>
        <v>1</v>
      </c>
      <c r="O14" s="9">
        <v>0</v>
      </c>
      <c r="P14" s="10">
        <f>+Tabelle13[[#This Row],[Punkte]]+Tabelle13[[#This Row],[Punkte  ]]+Tabelle13[[#This Row],[Punkte ]]+Tabelle13[[#This Row],[Punkte   ]]+Tabelle13[[#This Row],[Strecke]]</f>
        <v>363</v>
      </c>
      <c r="Q14" s="65">
        <v>1.6</v>
      </c>
      <c r="R14" s="11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850000000000001" customHeight="1" x14ac:dyDescent="0.25">
      <c r="A15" s="8">
        <v>5</v>
      </c>
      <c r="B15" s="9">
        <v>15</v>
      </c>
      <c r="C15" s="53" t="s">
        <v>54</v>
      </c>
      <c r="D15" s="53"/>
      <c r="E15" s="54"/>
      <c r="F15" s="23">
        <v>31</v>
      </c>
      <c r="G15" s="24">
        <f t="shared" si="0"/>
        <v>15.5</v>
      </c>
      <c r="H15" s="23">
        <v>68</v>
      </c>
      <c r="I15" s="24">
        <f t="shared" si="1"/>
        <v>34</v>
      </c>
      <c r="J15" s="9">
        <v>30.96</v>
      </c>
      <c r="K15" s="39">
        <f t="shared" si="2"/>
        <v>310</v>
      </c>
      <c r="L15" s="23">
        <v>94</v>
      </c>
      <c r="M15" s="9">
        <v>85</v>
      </c>
      <c r="N15" s="40">
        <f t="shared" si="3"/>
        <v>4.5</v>
      </c>
      <c r="O15" s="9">
        <v>0</v>
      </c>
      <c r="P15" s="10">
        <f>+Tabelle13[[#This Row],[Punkte]]+Tabelle13[[#This Row],[Punkte  ]]+Tabelle13[[#This Row],[Punkte ]]+Tabelle13[[#This Row],[Punkte   ]]+Tabelle13[[#This Row],[Strecke]]</f>
        <v>364</v>
      </c>
      <c r="Q15" s="65">
        <v>1.153</v>
      </c>
      <c r="R15" s="14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7.850000000000001" customHeight="1" x14ac:dyDescent="0.25">
      <c r="A16" s="8">
        <v>6</v>
      </c>
      <c r="B16" s="9">
        <v>13</v>
      </c>
      <c r="C16" s="53" t="s">
        <v>52</v>
      </c>
      <c r="D16" s="53"/>
      <c r="E16" s="54"/>
      <c r="F16" s="23">
        <v>30</v>
      </c>
      <c r="G16" s="24">
        <f t="shared" si="0"/>
        <v>15</v>
      </c>
      <c r="H16" s="23">
        <v>58</v>
      </c>
      <c r="I16" s="24">
        <f t="shared" si="1"/>
        <v>29</v>
      </c>
      <c r="J16" s="9">
        <v>29.65</v>
      </c>
      <c r="K16" s="39">
        <f t="shared" si="2"/>
        <v>297</v>
      </c>
      <c r="L16" s="23">
        <v>65</v>
      </c>
      <c r="M16" s="9">
        <v>88</v>
      </c>
      <c r="N16" s="40">
        <f t="shared" si="3"/>
        <v>11.5</v>
      </c>
      <c r="O16" s="9">
        <v>10</v>
      </c>
      <c r="P16" s="10">
        <f>+Tabelle13[[#This Row],[Punkte]]+Tabelle13[[#This Row],[Punkte  ]]+Tabelle13[[#This Row],[Punkte ]]+Tabelle13[[#This Row],[Punkte   ]]+Tabelle13[[#This Row],[Strecke]]</f>
        <v>362.5</v>
      </c>
      <c r="Q16" s="65">
        <v>2.5</v>
      </c>
      <c r="R16" s="14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7.850000000000001" customHeight="1" x14ac:dyDescent="0.25">
      <c r="A17" s="8">
        <v>7</v>
      </c>
      <c r="B17" s="9">
        <v>16</v>
      </c>
      <c r="C17" s="53" t="s">
        <v>14</v>
      </c>
      <c r="D17" s="53"/>
      <c r="E17" s="54"/>
      <c r="F17" s="23">
        <v>41</v>
      </c>
      <c r="G17" s="24">
        <f t="shared" si="0"/>
        <v>20.5</v>
      </c>
      <c r="H17" s="23">
        <v>72</v>
      </c>
      <c r="I17" s="24">
        <f t="shared" si="1"/>
        <v>36</v>
      </c>
      <c r="J17" s="9">
        <v>29.68</v>
      </c>
      <c r="K17" s="39">
        <f t="shared" si="2"/>
        <v>297</v>
      </c>
      <c r="L17" s="23">
        <v>65</v>
      </c>
      <c r="M17" s="9">
        <v>87</v>
      </c>
      <c r="N17" s="40">
        <f t="shared" si="3"/>
        <v>11</v>
      </c>
      <c r="O17" s="9">
        <v>0</v>
      </c>
      <c r="P17" s="10">
        <f>+Tabelle13[[#This Row],[Punkte]]+Tabelle13[[#This Row],[Punkte  ]]+Tabelle13[[#This Row],[Punkte ]]+Tabelle13[[#This Row],[Punkte   ]]+Tabelle13[[#This Row],[Strecke]]</f>
        <v>364.5</v>
      </c>
      <c r="Q17" s="65">
        <v>2.9</v>
      </c>
      <c r="R17" s="11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7.850000000000001" customHeight="1" x14ac:dyDescent="0.25">
      <c r="A18" s="8">
        <v>8</v>
      </c>
      <c r="B18" s="70">
        <v>19</v>
      </c>
      <c r="C18" s="53" t="s">
        <v>57</v>
      </c>
      <c r="D18" s="60"/>
      <c r="E18" s="59"/>
      <c r="F18" s="23">
        <v>30</v>
      </c>
      <c r="G18" s="24">
        <f t="shared" si="0"/>
        <v>15</v>
      </c>
      <c r="H18" s="23">
        <v>67</v>
      </c>
      <c r="I18" s="24">
        <f t="shared" si="1"/>
        <v>33.5</v>
      </c>
      <c r="J18" s="9">
        <v>28.21</v>
      </c>
      <c r="K18" s="39">
        <f t="shared" si="2"/>
        <v>282</v>
      </c>
      <c r="L18" s="23">
        <v>56</v>
      </c>
      <c r="M18" s="9">
        <v>70</v>
      </c>
      <c r="N18" s="40">
        <f t="shared" si="3"/>
        <v>7</v>
      </c>
      <c r="O18" s="9">
        <v>0</v>
      </c>
      <c r="P18" s="10">
        <f>+Tabelle13[[#This Row],[Punkte]]+Tabelle13[[#This Row],[Punkte  ]]+Tabelle13[[#This Row],[Punkte ]]+Tabelle13[[#This Row],[Punkte   ]]+Tabelle13[[#This Row],[Strecke]]</f>
        <v>337.5</v>
      </c>
      <c r="Q18" s="65">
        <v>1.1719999999999999</v>
      </c>
      <c r="R18" s="14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7.850000000000001" customHeight="1" x14ac:dyDescent="0.25">
      <c r="A19" s="8">
        <v>9</v>
      </c>
      <c r="B19" s="9">
        <v>18</v>
      </c>
      <c r="C19" s="55" t="s">
        <v>56</v>
      </c>
      <c r="D19" s="55"/>
      <c r="E19" s="9"/>
      <c r="F19" s="23">
        <v>57</v>
      </c>
      <c r="G19" s="24">
        <f t="shared" si="0"/>
        <v>28.5</v>
      </c>
      <c r="H19" s="23">
        <v>63</v>
      </c>
      <c r="I19" s="24">
        <f t="shared" si="1"/>
        <v>31.5</v>
      </c>
      <c r="J19" s="9">
        <v>30.48</v>
      </c>
      <c r="K19" s="39">
        <f t="shared" si="2"/>
        <v>305</v>
      </c>
      <c r="L19" s="23">
        <v>52</v>
      </c>
      <c r="M19" s="9">
        <v>73</v>
      </c>
      <c r="N19" s="40">
        <f t="shared" si="3"/>
        <v>10.5</v>
      </c>
      <c r="O19" s="9">
        <v>0</v>
      </c>
      <c r="P19" s="10">
        <f>+Tabelle13[[#This Row],[Punkte]]+Tabelle13[[#This Row],[Punkte  ]]+Tabelle13[[#This Row],[Punkte ]]+Tabelle13[[#This Row],[Punkte   ]]+Tabelle13[[#This Row],[Strecke]]</f>
        <v>375.5</v>
      </c>
      <c r="Q19" s="65">
        <v>2.78</v>
      </c>
      <c r="R19" s="11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7.850000000000001" customHeight="1" x14ac:dyDescent="0.25">
      <c r="A20" s="8">
        <v>10</v>
      </c>
      <c r="B20" s="9">
        <v>11</v>
      </c>
      <c r="C20" s="53" t="s">
        <v>51</v>
      </c>
      <c r="D20" s="53"/>
      <c r="E20" s="54"/>
      <c r="F20" s="23">
        <v>47</v>
      </c>
      <c r="G20" s="24">
        <f t="shared" si="0"/>
        <v>23.5</v>
      </c>
      <c r="H20" s="23">
        <v>66</v>
      </c>
      <c r="I20" s="24">
        <f t="shared" si="1"/>
        <v>33</v>
      </c>
      <c r="J20" s="9">
        <v>29.17</v>
      </c>
      <c r="K20" s="39">
        <f t="shared" si="2"/>
        <v>292</v>
      </c>
      <c r="L20" s="23">
        <v>99</v>
      </c>
      <c r="M20" s="9">
        <v>72</v>
      </c>
      <c r="N20" s="40">
        <f t="shared" si="3"/>
        <v>13.5</v>
      </c>
      <c r="O20" s="9">
        <v>0</v>
      </c>
      <c r="P20" s="10">
        <f>+Tabelle13[[#This Row],[Punkte]]+Tabelle13[[#This Row],[Punkte  ]]+Tabelle13[[#This Row],[Punkte ]]+Tabelle13[[#This Row],[Punkte   ]]+Tabelle13[[#This Row],[Strecke]]</f>
        <v>362</v>
      </c>
      <c r="Q20" s="65">
        <v>2.1</v>
      </c>
      <c r="R20" s="11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7.850000000000001" customHeight="1" x14ac:dyDescent="0.25">
      <c r="A21" s="8">
        <v>11</v>
      </c>
      <c r="B21" s="9">
        <v>21</v>
      </c>
      <c r="C21" s="53" t="s">
        <v>58</v>
      </c>
      <c r="D21" s="53"/>
      <c r="E21" s="54"/>
      <c r="F21" s="23">
        <v>55</v>
      </c>
      <c r="G21" s="24">
        <f t="shared" si="0"/>
        <v>27.5</v>
      </c>
      <c r="H21" s="23">
        <v>54</v>
      </c>
      <c r="I21" s="24">
        <f t="shared" si="1"/>
        <v>27</v>
      </c>
      <c r="J21" s="9">
        <v>31.65</v>
      </c>
      <c r="K21" s="39">
        <f t="shared" si="2"/>
        <v>317</v>
      </c>
      <c r="L21" s="23">
        <v>56</v>
      </c>
      <c r="M21" s="9">
        <v>75</v>
      </c>
      <c r="N21" s="40">
        <f t="shared" si="3"/>
        <v>9.5</v>
      </c>
      <c r="O21" s="9">
        <v>20</v>
      </c>
      <c r="P21" s="10">
        <f>+Tabelle13[[#This Row],[Punkte]]+Tabelle13[[#This Row],[Punkte  ]]+Tabelle13[[#This Row],[Punkte ]]+Tabelle13[[#This Row],[Punkte   ]]+Tabelle13[[#This Row],[Strecke]]</f>
        <v>401</v>
      </c>
      <c r="Q21" s="65">
        <v>0.98499999999999999</v>
      </c>
      <c r="R21" s="11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7.850000000000001" customHeight="1" x14ac:dyDescent="0.25">
      <c r="A22" s="8">
        <v>12</v>
      </c>
      <c r="B22" s="9">
        <v>22</v>
      </c>
      <c r="C22" s="53" t="s">
        <v>59</v>
      </c>
      <c r="D22" s="53"/>
      <c r="E22" s="54">
        <v>1960</v>
      </c>
      <c r="F22" s="23">
        <v>33</v>
      </c>
      <c r="G22" s="24">
        <f t="shared" si="0"/>
        <v>16.5</v>
      </c>
      <c r="H22" s="23"/>
      <c r="I22" s="24">
        <f t="shared" si="1"/>
        <v>0</v>
      </c>
      <c r="J22" s="9"/>
      <c r="K22" s="39">
        <f t="shared" si="2"/>
        <v>0</v>
      </c>
      <c r="L22" s="23"/>
      <c r="M22" s="9"/>
      <c r="N22" s="40">
        <f t="shared" si="3"/>
        <v>0</v>
      </c>
      <c r="O22" s="9">
        <v>100</v>
      </c>
      <c r="P22" s="10">
        <f>+Tabelle13[[#This Row],[Punkte]]+Tabelle13[[#This Row],[Punkte  ]]+Tabelle13[[#This Row],[Punkte ]]+Tabelle13[[#This Row],[Punkte   ]]+Tabelle13[[#This Row],[Strecke]]</f>
        <v>116.5</v>
      </c>
      <c r="Q22" s="65">
        <v>2.2000000000000002</v>
      </c>
      <c r="R22" s="11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7"/>
      <c r="B23" s="4"/>
      <c r="C23" s="7"/>
      <c r="D23" s="7"/>
      <c r="E23" s="4"/>
      <c r="F23" s="23"/>
      <c r="G23" s="24"/>
      <c r="H23" s="33"/>
      <c r="I23" s="34"/>
      <c r="J23" s="5"/>
      <c r="K23" s="6"/>
      <c r="L23" s="33"/>
      <c r="M23" s="5"/>
      <c r="N23" s="34"/>
      <c r="O23" s="5"/>
      <c r="P23" s="6"/>
      <c r="Q23" s="35"/>
      <c r="R23" s="5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T24" s="3"/>
      <c r="U24" s="2"/>
      <c r="V24" s="2"/>
      <c r="W24" s="2"/>
      <c r="X24" s="2"/>
    </row>
    <row r="25" spans="1:29" x14ac:dyDescent="0.25">
      <c r="Q25" s="16" t="s">
        <v>20</v>
      </c>
      <c r="R25" s="38">
        <f ca="1">NOW()</f>
        <v>43750.552150578704</v>
      </c>
      <c r="U25" s="2"/>
      <c r="V25" s="2"/>
      <c r="W25" s="2"/>
      <c r="X25" s="2"/>
    </row>
    <row r="26" spans="1:29" x14ac:dyDescent="0.25">
      <c r="U26" s="2"/>
      <c r="V26" s="2"/>
      <c r="W26" s="2"/>
      <c r="X26" s="2"/>
    </row>
    <row r="27" spans="1:29" x14ac:dyDescent="0.25">
      <c r="T27" s="3"/>
      <c r="U27" s="2"/>
      <c r="V27" s="2"/>
      <c r="W27" s="2"/>
      <c r="X27" s="2"/>
    </row>
    <row r="28" spans="1:29" x14ac:dyDescent="0.25">
      <c r="T28" s="3"/>
      <c r="U28" s="2"/>
      <c r="V28" s="2"/>
      <c r="W28" s="2"/>
      <c r="X28" s="2"/>
    </row>
    <row r="29" spans="1:29" x14ac:dyDescent="0.25">
      <c r="V29" s="2"/>
      <c r="W29" s="2"/>
      <c r="X29" s="2"/>
    </row>
    <row r="32" spans="1:29" x14ac:dyDescent="0.25">
      <c r="B32" s="8"/>
      <c r="C32" s="12"/>
      <c r="D32" s="12"/>
      <c r="E32" s="13"/>
      <c r="F32" s="13"/>
      <c r="G32" s="13"/>
      <c r="H32" s="9"/>
      <c r="I32" s="10"/>
      <c r="J32" s="9"/>
      <c r="K32" s="10"/>
      <c r="L32" s="9"/>
      <c r="M32" s="9"/>
      <c r="N32" s="10"/>
      <c r="O32" s="9"/>
      <c r="P32" s="10"/>
      <c r="Q32" s="11"/>
      <c r="R32" s="11"/>
    </row>
  </sheetData>
  <mergeCells count="5">
    <mergeCell ref="A7:R7"/>
    <mergeCell ref="H9:I9"/>
    <mergeCell ref="J9:K9"/>
    <mergeCell ref="L9:N9"/>
    <mergeCell ref="F9:G9"/>
  </mergeCells>
  <pageMargins left="0.39370078740157483" right="0.39370078740157483" top="0.78740157480314965" bottom="0.78740157480314965" header="0.31496062992125984" footer="0.31496062992125984"/>
  <pageSetup paperSize="9" scale="7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6:AC38"/>
  <sheetViews>
    <sheetView topLeftCell="E1" zoomScale="90" zoomScaleNormal="90" workbookViewId="0">
      <selection activeCell="AC29" sqref="AC29"/>
    </sheetView>
  </sheetViews>
  <sheetFormatPr baseColWidth="10" defaultRowHeight="15" x14ac:dyDescent="0.25"/>
  <cols>
    <col min="1" max="1" width="5.140625" bestFit="1" customWidth="1"/>
    <col min="2" max="2" width="3.5703125" style="1" bestFit="1" customWidth="1"/>
    <col min="3" max="3" width="30.7109375" customWidth="1"/>
    <col min="4" max="4" width="21.140625" bestFit="1" customWidth="1"/>
    <col min="5" max="5" width="7.7109375" style="1" bestFit="1" customWidth="1"/>
    <col min="6" max="6" width="13.140625" style="1" customWidth="1"/>
    <col min="7" max="7" width="7.140625" style="1" bestFit="1" customWidth="1"/>
    <col min="8" max="8" width="10.7109375" customWidth="1"/>
    <col min="9" max="9" width="8.28515625" bestFit="1" customWidth="1"/>
    <col min="10" max="10" width="10.7109375" customWidth="1"/>
    <col min="11" max="11" width="7.7109375" bestFit="1" customWidth="1"/>
    <col min="12" max="12" width="5.28515625" bestFit="1" customWidth="1"/>
    <col min="13" max="13" width="6.85546875" bestFit="1" customWidth="1"/>
    <col min="14" max="14" width="8.7109375" bestFit="1" customWidth="1"/>
    <col min="15" max="15" width="10.7109375" customWidth="1"/>
    <col min="16" max="16" width="7.7109375" bestFit="1" customWidth="1"/>
    <col min="17" max="17" width="10.7109375" customWidth="1"/>
    <col min="18" max="18" width="19.28515625" bestFit="1" customWidth="1"/>
  </cols>
  <sheetData>
    <row r="6" spans="1:29" ht="15.75" thickBot="1" x14ac:dyDescent="0.3"/>
    <row r="7" spans="1:29" ht="30" customHeight="1" thickBot="1" x14ac:dyDescent="0.3">
      <c r="A7" s="71" t="s">
        <v>44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29" ht="30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9" ht="15.75" x14ac:dyDescent="0.25">
      <c r="F9" s="74" t="s">
        <v>50</v>
      </c>
      <c r="G9" s="75"/>
      <c r="H9" s="74" t="s">
        <v>47</v>
      </c>
      <c r="I9" s="75"/>
      <c r="J9" s="76" t="s">
        <v>48</v>
      </c>
      <c r="K9" s="76"/>
      <c r="L9" s="74" t="s">
        <v>25</v>
      </c>
      <c r="M9" s="76"/>
      <c r="N9" s="75"/>
      <c r="Q9" s="29" t="s">
        <v>49</v>
      </c>
    </row>
    <row r="10" spans="1:29" ht="32.25" thickBot="1" x14ac:dyDescent="0.3">
      <c r="A10" s="30" t="s">
        <v>0</v>
      </c>
      <c r="B10" s="30" t="s">
        <v>1</v>
      </c>
      <c r="C10" s="31" t="s">
        <v>2</v>
      </c>
      <c r="D10" s="37" t="s">
        <v>18</v>
      </c>
      <c r="E10" s="30" t="s">
        <v>4</v>
      </c>
      <c r="F10" s="20" t="s">
        <v>21</v>
      </c>
      <c r="G10" s="21" t="s">
        <v>5</v>
      </c>
      <c r="H10" s="20" t="s">
        <v>93</v>
      </c>
      <c r="I10" s="21" t="s">
        <v>8</v>
      </c>
      <c r="J10" s="22" t="s">
        <v>23</v>
      </c>
      <c r="K10" s="25" t="s">
        <v>6</v>
      </c>
      <c r="L10" s="20" t="s">
        <v>22</v>
      </c>
      <c r="M10" s="25" t="s">
        <v>7</v>
      </c>
      <c r="N10" s="26" t="s">
        <v>92</v>
      </c>
      <c r="O10" s="30" t="s">
        <v>9</v>
      </c>
      <c r="P10" s="30" t="s">
        <v>10</v>
      </c>
      <c r="Q10" s="27" t="s">
        <v>24</v>
      </c>
      <c r="R10" s="32" t="s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7.850000000000001" customHeight="1" x14ac:dyDescent="0.25">
      <c r="A11" s="8">
        <v>1</v>
      </c>
      <c r="B11" s="54">
        <v>34</v>
      </c>
      <c r="C11" s="53" t="s">
        <v>13</v>
      </c>
      <c r="D11" s="53"/>
      <c r="E11" s="54"/>
      <c r="F11" s="23">
        <v>33</v>
      </c>
      <c r="G11" s="24">
        <f t="shared" ref="G11:G29" si="0">IF(F11&lt;=$U$11,($U$11-F11)*0.5,(F11-$U$11)*0.5)</f>
        <v>16.5</v>
      </c>
      <c r="H11" s="23">
        <v>47</v>
      </c>
      <c r="I11" s="24">
        <f t="shared" ref="I11:I29" si="1">IF(H11&lt;=$U$12,($U$12-H11)*0.5,(H11-$U$12)*0.5)</f>
        <v>23.5</v>
      </c>
      <c r="J11" s="15">
        <v>29.36</v>
      </c>
      <c r="K11" s="39">
        <f t="shared" ref="K11:K29" si="2">IF(J11&lt;=$U$13,$U$13-ROUND(J11,1),ROUND(J11,1)-$U$13)*10</f>
        <v>294</v>
      </c>
      <c r="L11" s="23">
        <v>77</v>
      </c>
      <c r="M11" s="9">
        <v>66</v>
      </c>
      <c r="N11" s="40">
        <f t="shared" ref="N11:N29" si="3">IF(L11&lt;=M11,M11-L11,L11-M11)/2</f>
        <v>5.5</v>
      </c>
      <c r="O11" s="9">
        <v>0</v>
      </c>
      <c r="P11" s="10">
        <f>+Tabelle134[[#This Row],[Punkte]]+Tabelle134[[#This Row],[Punkte  ]]+Tabelle134[[#This Row],[Punkte ]]+Tabelle134[[#This Row],[Punkte   ]]+Tabelle134[[#This Row],[Strecke]]</f>
        <v>339.5</v>
      </c>
      <c r="Q11" s="65">
        <v>0.95</v>
      </c>
      <c r="R11" s="11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850000000000001" customHeight="1" x14ac:dyDescent="0.25">
      <c r="A12" s="8">
        <v>2</v>
      </c>
      <c r="B12" s="54">
        <v>36</v>
      </c>
      <c r="C12" s="53" t="s">
        <v>36</v>
      </c>
      <c r="D12" s="60"/>
      <c r="E12" s="59"/>
      <c r="F12" s="23">
        <v>37</v>
      </c>
      <c r="G12" s="24">
        <f t="shared" si="0"/>
        <v>18.5</v>
      </c>
      <c r="H12" s="23">
        <v>63</v>
      </c>
      <c r="I12" s="24">
        <f t="shared" si="1"/>
        <v>31.5</v>
      </c>
      <c r="J12" s="15">
        <v>29.77</v>
      </c>
      <c r="K12" s="39">
        <f t="shared" si="2"/>
        <v>298</v>
      </c>
      <c r="L12" s="23">
        <v>88</v>
      </c>
      <c r="M12" s="9">
        <v>80</v>
      </c>
      <c r="N12" s="40">
        <f t="shared" si="3"/>
        <v>4</v>
      </c>
      <c r="O12" s="9">
        <v>0</v>
      </c>
      <c r="P12" s="10">
        <f>+Tabelle134[[#This Row],[Punkte]]+Tabelle134[[#This Row],[Punkte  ]]+Tabelle134[[#This Row],[Punkte ]]+Tabelle134[[#This Row],[Punkte   ]]+Tabelle134[[#This Row],[Strecke]]</f>
        <v>352</v>
      </c>
      <c r="Q12" s="65">
        <v>2.222</v>
      </c>
      <c r="R12" s="11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7.850000000000001" customHeight="1" x14ac:dyDescent="0.25">
      <c r="A13" s="8">
        <v>3</v>
      </c>
      <c r="B13" s="54">
        <v>29</v>
      </c>
      <c r="C13" s="53" t="s">
        <v>63</v>
      </c>
      <c r="D13" s="60"/>
      <c r="E13" s="59"/>
      <c r="F13" s="23">
        <v>27</v>
      </c>
      <c r="G13" s="24">
        <f t="shared" si="0"/>
        <v>13.5</v>
      </c>
      <c r="H13" s="23">
        <v>58</v>
      </c>
      <c r="I13" s="24">
        <f t="shared" si="1"/>
        <v>29</v>
      </c>
      <c r="J13" s="15">
        <v>28.52</v>
      </c>
      <c r="K13" s="39">
        <f t="shared" si="2"/>
        <v>285</v>
      </c>
      <c r="L13" s="23">
        <v>75</v>
      </c>
      <c r="M13" s="9">
        <v>76</v>
      </c>
      <c r="N13" s="40">
        <f t="shared" si="3"/>
        <v>0.5</v>
      </c>
      <c r="O13" s="9">
        <v>0</v>
      </c>
      <c r="P13" s="10">
        <f>+Tabelle134[[#This Row],[Punkte]]+Tabelle134[[#This Row],[Punkte  ]]+Tabelle134[[#This Row],[Punkte ]]+Tabelle134[[#This Row],[Punkte   ]]+Tabelle134[[#This Row],[Strecke]]</f>
        <v>328</v>
      </c>
      <c r="Q13" s="65">
        <v>1.6</v>
      </c>
      <c r="R13" s="11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7.850000000000001" customHeight="1" x14ac:dyDescent="0.25">
      <c r="A14" s="8">
        <v>4</v>
      </c>
      <c r="B14" s="54">
        <v>42</v>
      </c>
      <c r="C14" s="53" t="s">
        <v>68</v>
      </c>
      <c r="D14" s="53"/>
      <c r="E14" s="54"/>
      <c r="F14" s="23">
        <v>25</v>
      </c>
      <c r="G14" s="58">
        <f t="shared" si="0"/>
        <v>12.5</v>
      </c>
      <c r="H14" s="23">
        <v>56</v>
      </c>
      <c r="I14" s="24">
        <f t="shared" si="1"/>
        <v>28</v>
      </c>
      <c r="J14" s="15">
        <v>29.83</v>
      </c>
      <c r="K14" s="39">
        <f t="shared" si="2"/>
        <v>298</v>
      </c>
      <c r="L14" s="23">
        <v>51</v>
      </c>
      <c r="M14" s="9">
        <v>63</v>
      </c>
      <c r="N14" s="40">
        <f t="shared" si="3"/>
        <v>6</v>
      </c>
      <c r="O14" s="9">
        <v>10</v>
      </c>
      <c r="P14" s="10">
        <f>+Tabelle134[[#This Row],[Punkte]]+Tabelle134[[#This Row],[Punkte  ]]+Tabelle134[[#This Row],[Punkte ]]+Tabelle134[[#This Row],[Punkte   ]]+Tabelle134[[#This Row],[Strecke]]</f>
        <v>354.5</v>
      </c>
      <c r="Q14" s="65">
        <v>2.25</v>
      </c>
      <c r="R14" s="11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850000000000001" customHeight="1" x14ac:dyDescent="0.25">
      <c r="A15" s="8">
        <v>5</v>
      </c>
      <c r="B15" s="54">
        <v>41</v>
      </c>
      <c r="C15" s="53" t="s">
        <v>29</v>
      </c>
      <c r="D15" s="53"/>
      <c r="E15" s="54"/>
      <c r="F15" s="23">
        <v>43</v>
      </c>
      <c r="G15" s="58">
        <f t="shared" si="0"/>
        <v>21.5</v>
      </c>
      <c r="H15" s="23">
        <v>38</v>
      </c>
      <c r="I15" s="24">
        <f t="shared" si="1"/>
        <v>19</v>
      </c>
      <c r="J15" s="15">
        <v>29.75</v>
      </c>
      <c r="K15" s="39">
        <f t="shared" si="2"/>
        <v>298</v>
      </c>
      <c r="L15" s="23">
        <v>62</v>
      </c>
      <c r="M15" s="9">
        <v>87</v>
      </c>
      <c r="N15" s="40">
        <f t="shared" si="3"/>
        <v>12.5</v>
      </c>
      <c r="O15" s="9">
        <v>0</v>
      </c>
      <c r="P15" s="10">
        <f>+Tabelle134[[#This Row],[Punkte]]+Tabelle134[[#This Row],[Punkte  ]]+Tabelle134[[#This Row],[Punkte ]]+Tabelle134[[#This Row],[Punkte   ]]+Tabelle134[[#This Row],[Strecke]]</f>
        <v>351</v>
      </c>
      <c r="Q15" s="65">
        <v>1.48</v>
      </c>
      <c r="R15" s="11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7.850000000000001" customHeight="1" x14ac:dyDescent="0.25">
      <c r="A16" s="8">
        <v>6</v>
      </c>
      <c r="B16" s="54">
        <v>25</v>
      </c>
      <c r="C16" s="53" t="s">
        <v>61</v>
      </c>
      <c r="D16" s="60"/>
      <c r="E16" s="59"/>
      <c r="F16" s="23">
        <v>43</v>
      </c>
      <c r="G16" s="24">
        <f t="shared" si="0"/>
        <v>21.5</v>
      </c>
      <c r="H16" s="23">
        <v>45</v>
      </c>
      <c r="I16" s="24">
        <f t="shared" si="1"/>
        <v>22.5</v>
      </c>
      <c r="J16" s="15">
        <v>29.1</v>
      </c>
      <c r="K16" s="39">
        <f t="shared" si="2"/>
        <v>291</v>
      </c>
      <c r="L16" s="23">
        <v>82</v>
      </c>
      <c r="M16" s="9">
        <v>64</v>
      </c>
      <c r="N16" s="40">
        <f t="shared" si="3"/>
        <v>9</v>
      </c>
      <c r="O16" s="9">
        <v>0</v>
      </c>
      <c r="P16" s="10">
        <f>+Tabelle134[[#This Row],[Punkte]]+Tabelle134[[#This Row],[Punkte  ]]+Tabelle134[[#This Row],[Punkte ]]+Tabelle134[[#This Row],[Punkte   ]]+Tabelle134[[#This Row],[Strecke]]</f>
        <v>344</v>
      </c>
      <c r="Q16" s="65">
        <v>1.1439999999999999</v>
      </c>
      <c r="R16" s="11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7.850000000000001" customHeight="1" x14ac:dyDescent="0.25">
      <c r="A17" s="8">
        <v>7</v>
      </c>
      <c r="B17" s="54">
        <v>37</v>
      </c>
      <c r="C17" s="53" t="s">
        <v>16</v>
      </c>
      <c r="D17" s="53"/>
      <c r="E17" s="54"/>
      <c r="F17" s="23">
        <v>34</v>
      </c>
      <c r="G17" s="24">
        <f t="shared" si="0"/>
        <v>17</v>
      </c>
      <c r="H17" s="23">
        <v>78</v>
      </c>
      <c r="I17" s="24">
        <f t="shared" si="1"/>
        <v>39</v>
      </c>
      <c r="J17" s="15">
        <v>28.86</v>
      </c>
      <c r="K17" s="39">
        <f t="shared" si="2"/>
        <v>289</v>
      </c>
      <c r="L17" s="23">
        <v>85</v>
      </c>
      <c r="M17" s="9">
        <v>84</v>
      </c>
      <c r="N17" s="40">
        <f t="shared" si="3"/>
        <v>0.5</v>
      </c>
      <c r="O17" s="9">
        <v>0</v>
      </c>
      <c r="P17" s="10">
        <f>+Tabelle134[[#This Row],[Punkte]]+Tabelle134[[#This Row],[Punkte  ]]+Tabelle134[[#This Row],[Punkte ]]+Tabelle134[[#This Row],[Punkte   ]]+Tabelle134[[#This Row],[Strecke]]</f>
        <v>345.5</v>
      </c>
      <c r="Q17" s="65">
        <v>2.6720000000000002</v>
      </c>
      <c r="R17" s="11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7.850000000000001" customHeight="1" x14ac:dyDescent="0.25">
      <c r="A18" s="8">
        <v>8</v>
      </c>
      <c r="B18" s="54">
        <v>35</v>
      </c>
      <c r="C18" s="53" t="s">
        <v>38</v>
      </c>
      <c r="D18" s="53"/>
      <c r="E18" s="54"/>
      <c r="F18" s="23">
        <v>41</v>
      </c>
      <c r="G18" s="24">
        <f t="shared" si="0"/>
        <v>20.5</v>
      </c>
      <c r="H18" s="23">
        <v>50</v>
      </c>
      <c r="I18" s="24">
        <f t="shared" si="1"/>
        <v>25</v>
      </c>
      <c r="J18" s="15">
        <v>28.09</v>
      </c>
      <c r="K18" s="39">
        <f t="shared" si="2"/>
        <v>281</v>
      </c>
      <c r="L18" s="23">
        <v>61</v>
      </c>
      <c r="M18" s="9">
        <v>71</v>
      </c>
      <c r="N18" s="40">
        <f t="shared" si="3"/>
        <v>5</v>
      </c>
      <c r="O18" s="9">
        <v>0</v>
      </c>
      <c r="P18" s="10">
        <f>+Tabelle134[[#This Row],[Punkte]]+Tabelle134[[#This Row],[Punkte  ]]+Tabelle134[[#This Row],[Punkte ]]+Tabelle134[[#This Row],[Punkte   ]]+Tabelle134[[#This Row],[Strecke]]</f>
        <v>331.5</v>
      </c>
      <c r="Q18" s="65">
        <v>4.5999999999999996</v>
      </c>
      <c r="R18" s="11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7.850000000000001" customHeight="1" x14ac:dyDescent="0.25">
      <c r="A19" s="8">
        <v>9</v>
      </c>
      <c r="B19" s="54">
        <v>40</v>
      </c>
      <c r="C19" s="53" t="s">
        <v>11</v>
      </c>
      <c r="D19" s="60"/>
      <c r="E19" s="59"/>
      <c r="F19" s="23">
        <v>51</v>
      </c>
      <c r="G19" s="58">
        <f t="shared" si="0"/>
        <v>25.5</v>
      </c>
      <c r="H19" s="23">
        <v>70</v>
      </c>
      <c r="I19" s="24">
        <f t="shared" si="1"/>
        <v>35</v>
      </c>
      <c r="J19" s="15">
        <v>29.65</v>
      </c>
      <c r="K19" s="39">
        <f t="shared" si="2"/>
        <v>297</v>
      </c>
      <c r="L19" s="23">
        <v>86</v>
      </c>
      <c r="M19" s="9">
        <v>72</v>
      </c>
      <c r="N19" s="40">
        <f t="shared" si="3"/>
        <v>7</v>
      </c>
      <c r="O19" s="9">
        <v>0</v>
      </c>
      <c r="P19" s="10">
        <f>+Tabelle134[[#This Row],[Punkte]]+Tabelle134[[#This Row],[Punkte  ]]+Tabelle134[[#This Row],[Punkte ]]+Tabelle134[[#This Row],[Punkte   ]]+Tabelle134[[#This Row],[Strecke]]</f>
        <v>364.5</v>
      </c>
      <c r="Q19" s="65">
        <v>2.7</v>
      </c>
      <c r="R19" s="11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7.850000000000001" customHeight="1" x14ac:dyDescent="0.25">
      <c r="A20" s="8">
        <v>10</v>
      </c>
      <c r="B20" s="54">
        <v>28</v>
      </c>
      <c r="C20" s="53" t="s">
        <v>37</v>
      </c>
      <c r="D20" s="53"/>
      <c r="E20" s="54"/>
      <c r="F20" s="23">
        <v>40</v>
      </c>
      <c r="G20" s="24">
        <f t="shared" si="0"/>
        <v>20</v>
      </c>
      <c r="H20" s="23">
        <v>63</v>
      </c>
      <c r="I20" s="24">
        <f t="shared" si="1"/>
        <v>31.5</v>
      </c>
      <c r="J20" s="15">
        <v>32.11</v>
      </c>
      <c r="K20" s="39">
        <f t="shared" si="2"/>
        <v>321</v>
      </c>
      <c r="L20" s="23">
        <v>71</v>
      </c>
      <c r="M20" s="9">
        <v>57</v>
      </c>
      <c r="N20" s="40">
        <f t="shared" si="3"/>
        <v>7</v>
      </c>
      <c r="O20" s="9">
        <v>0</v>
      </c>
      <c r="P20" s="10">
        <f>+Tabelle134[[#This Row],[Punkte]]+Tabelle134[[#This Row],[Punkte  ]]+Tabelle134[[#This Row],[Punkte ]]+Tabelle134[[#This Row],[Punkte   ]]+Tabelle134[[#This Row],[Strecke]]</f>
        <v>379.5</v>
      </c>
      <c r="Q20" s="65">
        <v>1.325</v>
      </c>
      <c r="R20" s="14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7.850000000000001" customHeight="1" x14ac:dyDescent="0.25">
      <c r="A21" s="8">
        <v>11</v>
      </c>
      <c r="B21" s="54">
        <v>27</v>
      </c>
      <c r="C21" s="53" t="s">
        <v>62</v>
      </c>
      <c r="D21" s="53"/>
      <c r="E21" s="54"/>
      <c r="F21" s="23">
        <v>38</v>
      </c>
      <c r="G21" s="24">
        <f t="shared" si="0"/>
        <v>19</v>
      </c>
      <c r="H21" s="23">
        <v>90</v>
      </c>
      <c r="I21" s="24">
        <f t="shared" si="1"/>
        <v>45</v>
      </c>
      <c r="J21" s="15">
        <v>30.71</v>
      </c>
      <c r="K21" s="39">
        <f t="shared" si="2"/>
        <v>307</v>
      </c>
      <c r="L21" s="23">
        <v>49</v>
      </c>
      <c r="M21" s="9">
        <v>66</v>
      </c>
      <c r="N21" s="40">
        <f t="shared" si="3"/>
        <v>8.5</v>
      </c>
      <c r="O21" s="9">
        <v>0</v>
      </c>
      <c r="P21" s="10">
        <f>+Tabelle134[[#This Row],[Punkte]]+Tabelle134[[#This Row],[Punkte  ]]+Tabelle134[[#This Row],[Punkte ]]+Tabelle134[[#This Row],[Punkte   ]]+Tabelle134[[#This Row],[Strecke]]</f>
        <v>379.5</v>
      </c>
      <c r="Q21" s="65">
        <v>3.25</v>
      </c>
      <c r="R21" s="11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7.850000000000001" customHeight="1" x14ac:dyDescent="0.25">
      <c r="A22" s="8">
        <v>12</v>
      </c>
      <c r="B22" s="54">
        <v>73</v>
      </c>
      <c r="C22" s="53" t="s">
        <v>27</v>
      </c>
      <c r="D22" s="53"/>
      <c r="E22" s="54"/>
      <c r="F22" s="23">
        <v>40</v>
      </c>
      <c r="G22" s="24">
        <f t="shared" si="0"/>
        <v>20</v>
      </c>
      <c r="H22" s="23">
        <v>70</v>
      </c>
      <c r="I22" s="24">
        <f t="shared" si="1"/>
        <v>35</v>
      </c>
      <c r="J22" s="15">
        <v>29.16</v>
      </c>
      <c r="K22" s="39">
        <f t="shared" si="2"/>
        <v>292</v>
      </c>
      <c r="L22" s="23">
        <v>86</v>
      </c>
      <c r="M22" s="9">
        <v>69</v>
      </c>
      <c r="N22" s="40">
        <f t="shared" si="3"/>
        <v>8.5</v>
      </c>
      <c r="O22" s="9">
        <v>10</v>
      </c>
      <c r="P22" s="10">
        <f>+Tabelle134[[#This Row],[Punkte]]+Tabelle134[[#This Row],[Punkte  ]]+Tabelle134[[#This Row],[Punkte ]]+Tabelle134[[#This Row],[Punkte   ]]+Tabelle134[[#This Row],[Strecke]]</f>
        <v>365.5</v>
      </c>
      <c r="Q22" s="65">
        <v>0.65700000000000003</v>
      </c>
      <c r="R22" s="14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7.850000000000001" customHeight="1" x14ac:dyDescent="0.25">
      <c r="A23" s="8">
        <v>13</v>
      </c>
      <c r="B23" s="54">
        <v>26</v>
      </c>
      <c r="C23" s="53" t="s">
        <v>26</v>
      </c>
      <c r="D23" s="53"/>
      <c r="E23" s="54"/>
      <c r="F23" s="23">
        <v>46</v>
      </c>
      <c r="G23" s="24">
        <f t="shared" si="0"/>
        <v>23</v>
      </c>
      <c r="H23" s="23">
        <v>68</v>
      </c>
      <c r="I23" s="24">
        <f t="shared" si="1"/>
        <v>34</v>
      </c>
      <c r="J23" s="15">
        <v>28.48</v>
      </c>
      <c r="K23" s="39">
        <f t="shared" si="2"/>
        <v>285</v>
      </c>
      <c r="L23" s="23">
        <v>75</v>
      </c>
      <c r="M23" s="9">
        <v>50</v>
      </c>
      <c r="N23" s="40">
        <f t="shared" si="3"/>
        <v>12.5</v>
      </c>
      <c r="O23" s="9">
        <v>0</v>
      </c>
      <c r="P23" s="10">
        <f>+Tabelle134[[#This Row],[Punkte]]+Tabelle134[[#This Row],[Punkte  ]]+Tabelle134[[#This Row],[Punkte ]]+Tabelle134[[#This Row],[Punkte   ]]+Tabelle134[[#This Row],[Strecke]]</f>
        <v>354.5</v>
      </c>
      <c r="Q23" s="65">
        <v>0.98199999999999998</v>
      </c>
      <c r="R23" s="11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7.850000000000001" customHeight="1" x14ac:dyDescent="0.25">
      <c r="A24" s="8">
        <v>14</v>
      </c>
      <c r="B24" s="54">
        <v>32</v>
      </c>
      <c r="C24" s="53" t="s">
        <v>28</v>
      </c>
      <c r="D24" s="53"/>
      <c r="E24" s="54"/>
      <c r="F24" s="23">
        <v>32</v>
      </c>
      <c r="G24" s="24">
        <f t="shared" si="0"/>
        <v>16</v>
      </c>
      <c r="H24" s="23">
        <v>88</v>
      </c>
      <c r="I24" s="24">
        <f t="shared" si="1"/>
        <v>44</v>
      </c>
      <c r="J24" s="15">
        <v>31.65</v>
      </c>
      <c r="K24" s="39">
        <f t="shared" si="2"/>
        <v>317</v>
      </c>
      <c r="L24" s="23">
        <v>85</v>
      </c>
      <c r="M24" s="9">
        <v>70</v>
      </c>
      <c r="N24" s="40">
        <f t="shared" si="3"/>
        <v>7.5</v>
      </c>
      <c r="O24" s="9">
        <v>0</v>
      </c>
      <c r="P24" s="10">
        <f>+Tabelle134[[#This Row],[Punkte]]+Tabelle134[[#This Row],[Punkte  ]]+Tabelle134[[#This Row],[Punkte ]]+Tabelle134[[#This Row],[Punkte   ]]+Tabelle134[[#This Row],[Strecke]]</f>
        <v>384.5</v>
      </c>
      <c r="Q24" s="65">
        <v>2.2999999999999998</v>
      </c>
      <c r="R24" s="11"/>
      <c r="T24" s="3"/>
      <c r="U24" s="2"/>
      <c r="V24" s="2"/>
      <c r="W24" s="2"/>
      <c r="X24" s="2"/>
    </row>
    <row r="25" spans="1:29" ht="17.850000000000001" customHeight="1" x14ac:dyDescent="0.25">
      <c r="A25" s="8">
        <v>15</v>
      </c>
      <c r="B25" s="54">
        <v>30</v>
      </c>
      <c r="C25" s="53" t="s">
        <v>64</v>
      </c>
      <c r="D25" s="53"/>
      <c r="E25" s="54"/>
      <c r="F25" s="23">
        <v>37</v>
      </c>
      <c r="G25" s="10">
        <f t="shared" si="0"/>
        <v>18.5</v>
      </c>
      <c r="H25" s="23">
        <v>92</v>
      </c>
      <c r="I25" s="24">
        <f t="shared" si="1"/>
        <v>46</v>
      </c>
      <c r="J25" s="15">
        <v>29.12</v>
      </c>
      <c r="K25" s="39">
        <f t="shared" si="2"/>
        <v>291</v>
      </c>
      <c r="L25" s="23">
        <v>81</v>
      </c>
      <c r="M25" s="9">
        <v>54</v>
      </c>
      <c r="N25" s="40">
        <f t="shared" si="3"/>
        <v>13.5</v>
      </c>
      <c r="O25" s="9">
        <v>0</v>
      </c>
      <c r="P25" s="10">
        <f>+Tabelle134[[#This Row],[Punkte]]+Tabelle134[[#This Row],[Punkte  ]]+Tabelle134[[#This Row],[Punkte ]]+Tabelle134[[#This Row],[Punkte   ]]+Tabelle134[[#This Row],[Strecke]]</f>
        <v>369</v>
      </c>
      <c r="Q25" s="65">
        <v>3.4</v>
      </c>
      <c r="R25" s="14"/>
      <c r="T25" s="3"/>
      <c r="U25" s="2"/>
      <c r="V25" s="2"/>
      <c r="W25" s="2"/>
      <c r="X25" s="2"/>
    </row>
    <row r="26" spans="1:29" ht="17.850000000000001" customHeight="1" x14ac:dyDescent="0.25">
      <c r="A26" s="8">
        <v>16</v>
      </c>
      <c r="B26" s="54">
        <v>39</v>
      </c>
      <c r="C26" s="53" t="s">
        <v>67</v>
      </c>
      <c r="D26" s="53"/>
      <c r="E26" s="54"/>
      <c r="F26" s="23">
        <v>60</v>
      </c>
      <c r="G26" s="41">
        <f t="shared" si="0"/>
        <v>30</v>
      </c>
      <c r="H26" s="23">
        <v>90</v>
      </c>
      <c r="I26" s="24">
        <f t="shared" si="1"/>
        <v>45</v>
      </c>
      <c r="J26" s="15">
        <v>29.31</v>
      </c>
      <c r="K26" s="39">
        <f t="shared" si="2"/>
        <v>293</v>
      </c>
      <c r="L26" s="23">
        <v>90</v>
      </c>
      <c r="M26" s="9">
        <v>64</v>
      </c>
      <c r="N26" s="40">
        <f t="shared" si="3"/>
        <v>13</v>
      </c>
      <c r="O26" s="9">
        <v>0</v>
      </c>
      <c r="P26" s="10">
        <f>+Tabelle134[[#This Row],[Punkte]]+Tabelle134[[#This Row],[Punkte  ]]+Tabelle134[[#This Row],[Punkte ]]+Tabelle134[[#This Row],[Punkte   ]]+Tabelle134[[#This Row],[Strecke]]</f>
        <v>381</v>
      </c>
      <c r="Q26" s="65">
        <v>1.95</v>
      </c>
      <c r="R26" s="11"/>
      <c r="T26" s="3"/>
      <c r="U26" s="2"/>
      <c r="V26" s="2"/>
      <c r="W26" s="2"/>
      <c r="X26" s="2"/>
    </row>
    <row r="27" spans="1:29" ht="17.850000000000001" customHeight="1" x14ac:dyDescent="0.25">
      <c r="A27" s="8">
        <v>17</v>
      </c>
      <c r="B27" s="54">
        <v>38</v>
      </c>
      <c r="C27" s="53" t="s">
        <v>66</v>
      </c>
      <c r="D27" s="53"/>
      <c r="E27" s="54"/>
      <c r="F27" s="23">
        <v>38</v>
      </c>
      <c r="G27" s="67">
        <f t="shared" si="0"/>
        <v>19</v>
      </c>
      <c r="H27" s="23">
        <v>108</v>
      </c>
      <c r="I27" s="24">
        <f t="shared" si="1"/>
        <v>54</v>
      </c>
      <c r="J27" s="15">
        <v>27.75</v>
      </c>
      <c r="K27" s="39">
        <f t="shared" si="2"/>
        <v>278</v>
      </c>
      <c r="L27" s="23">
        <v>59</v>
      </c>
      <c r="M27" s="9">
        <v>57</v>
      </c>
      <c r="N27" s="40">
        <f t="shared" si="3"/>
        <v>1</v>
      </c>
      <c r="O27" s="9">
        <v>10</v>
      </c>
      <c r="P27" s="10">
        <f>+Tabelle134[[#This Row],[Punkte]]+Tabelle134[[#This Row],[Punkte  ]]+Tabelle134[[#This Row],[Punkte ]]+Tabelle134[[#This Row],[Punkte   ]]+Tabelle134[[#This Row],[Strecke]]</f>
        <v>362</v>
      </c>
      <c r="Q27" s="65">
        <v>0.6</v>
      </c>
      <c r="R27" s="11"/>
      <c r="T27" s="3"/>
      <c r="U27" s="2"/>
      <c r="V27" s="2"/>
      <c r="W27" s="2"/>
      <c r="X27" s="2"/>
    </row>
    <row r="28" spans="1:29" ht="17.850000000000001" customHeight="1" x14ac:dyDescent="0.25">
      <c r="A28" s="8">
        <v>18</v>
      </c>
      <c r="B28" s="54">
        <v>24</v>
      </c>
      <c r="C28" s="53" t="s">
        <v>57</v>
      </c>
      <c r="D28" s="53"/>
      <c r="E28" s="54"/>
      <c r="F28" s="23">
        <v>52</v>
      </c>
      <c r="G28" s="10">
        <f t="shared" si="0"/>
        <v>26</v>
      </c>
      <c r="H28" s="23">
        <v>77</v>
      </c>
      <c r="I28" s="24">
        <f t="shared" si="1"/>
        <v>38.5</v>
      </c>
      <c r="J28" s="15">
        <v>23</v>
      </c>
      <c r="K28" s="39">
        <f t="shared" si="2"/>
        <v>230</v>
      </c>
      <c r="L28" s="23">
        <v>98</v>
      </c>
      <c r="M28" s="9">
        <v>34</v>
      </c>
      <c r="N28" s="40">
        <f t="shared" si="3"/>
        <v>32</v>
      </c>
      <c r="O28" s="9">
        <v>0</v>
      </c>
      <c r="P28" s="10">
        <f>+Tabelle134[[#This Row],[Punkte]]+Tabelle134[[#This Row],[Punkte  ]]+Tabelle134[[#This Row],[Punkte ]]+Tabelle134[[#This Row],[Punkte   ]]+Tabelle134[[#This Row],[Strecke]]</f>
        <v>326.5</v>
      </c>
      <c r="Q28" s="65">
        <v>1.2</v>
      </c>
      <c r="R28" s="11"/>
      <c r="T28" s="3"/>
      <c r="U28" s="2"/>
      <c r="V28" s="2"/>
      <c r="W28" s="2"/>
      <c r="X28" s="2"/>
    </row>
    <row r="29" spans="1:29" ht="17.850000000000001" customHeight="1" x14ac:dyDescent="0.25">
      <c r="A29" s="8">
        <v>19</v>
      </c>
      <c r="B29" s="54">
        <v>31</v>
      </c>
      <c r="C29" s="53" t="s">
        <v>65</v>
      </c>
      <c r="D29" s="53"/>
      <c r="E29" s="54">
        <v>1965</v>
      </c>
      <c r="F29" s="23">
        <v>25</v>
      </c>
      <c r="G29" s="10">
        <f t="shared" si="0"/>
        <v>12.5</v>
      </c>
      <c r="H29" s="23"/>
      <c r="I29" s="24">
        <f t="shared" si="1"/>
        <v>0</v>
      </c>
      <c r="J29" s="15"/>
      <c r="K29" s="39">
        <f t="shared" si="2"/>
        <v>0</v>
      </c>
      <c r="L29" s="23"/>
      <c r="M29" s="9"/>
      <c r="N29" s="40">
        <f t="shared" si="3"/>
        <v>0</v>
      </c>
      <c r="O29" s="9"/>
      <c r="P29" s="10">
        <f>+Tabelle134[[#This Row],[Punkte]]+Tabelle134[[#This Row],[Punkte  ]]+Tabelle134[[#This Row],[Punkte ]]+Tabelle134[[#This Row],[Punkte   ]]+Tabelle134[[#This Row],[Strecke]]</f>
        <v>12.5</v>
      </c>
      <c r="Q29" s="65"/>
      <c r="R29" s="11"/>
      <c r="T29" s="3"/>
      <c r="U29" s="2"/>
      <c r="V29" s="2"/>
      <c r="W29" s="2"/>
      <c r="X29" s="2"/>
    </row>
    <row r="30" spans="1:29" ht="17.649999999999999" customHeight="1" x14ac:dyDescent="0.25">
      <c r="A30" s="7"/>
      <c r="B30" s="4"/>
      <c r="C30" s="7"/>
      <c r="D30" s="7"/>
      <c r="E30" s="4"/>
      <c r="F30" s="23"/>
      <c r="G30" s="24"/>
      <c r="H30" s="33"/>
      <c r="I30" s="34"/>
      <c r="J30" s="5"/>
      <c r="K30" s="6"/>
      <c r="L30" s="33"/>
      <c r="M30" s="5"/>
      <c r="N30" s="34"/>
      <c r="O30" s="5"/>
      <c r="P30" s="6"/>
      <c r="Q30" s="35"/>
      <c r="R30" s="5"/>
      <c r="T30" s="3"/>
      <c r="U30" s="2"/>
      <c r="V30" s="2"/>
      <c r="W30" s="2"/>
      <c r="X30" s="2"/>
    </row>
    <row r="31" spans="1:29" x14ac:dyDescent="0.25">
      <c r="T31" s="3"/>
      <c r="U31" s="2"/>
      <c r="V31" s="2"/>
      <c r="W31" s="2"/>
      <c r="X31" s="2"/>
    </row>
    <row r="32" spans="1:29" x14ac:dyDescent="0.25">
      <c r="Q32" s="16" t="s">
        <v>20</v>
      </c>
      <c r="R32" s="38">
        <f ca="1">NOW()</f>
        <v>43750.552150578704</v>
      </c>
      <c r="T32" s="3"/>
      <c r="U32" s="2"/>
      <c r="V32" s="2"/>
      <c r="W32" s="2"/>
      <c r="X32" s="2"/>
    </row>
    <row r="33" spans="20:24" x14ac:dyDescent="0.25">
      <c r="T33" s="3"/>
      <c r="U33" s="2"/>
      <c r="V33" s="2"/>
      <c r="W33" s="2"/>
      <c r="X33" s="2"/>
    </row>
    <row r="34" spans="20:24" x14ac:dyDescent="0.25">
      <c r="T34" s="3"/>
      <c r="U34" s="2"/>
      <c r="V34" s="2"/>
      <c r="W34" s="2"/>
      <c r="X34" s="2"/>
    </row>
    <row r="35" spans="20:24" x14ac:dyDescent="0.25">
      <c r="T35" s="3"/>
      <c r="U35" s="2"/>
      <c r="V35" s="2"/>
      <c r="W35" s="2"/>
      <c r="X35" s="2"/>
    </row>
    <row r="36" spans="20:24" x14ac:dyDescent="0.25">
      <c r="T36" s="3"/>
      <c r="U36" s="2"/>
      <c r="V36" s="2"/>
      <c r="W36" s="2"/>
      <c r="X36" s="2"/>
    </row>
    <row r="37" spans="20:24" x14ac:dyDescent="0.25">
      <c r="U37" s="2"/>
      <c r="V37" s="2"/>
      <c r="W37" s="2"/>
      <c r="X37" s="2"/>
    </row>
    <row r="38" spans="20:24" x14ac:dyDescent="0.25">
      <c r="T38" s="3"/>
      <c r="U38" s="2"/>
      <c r="V38" s="2"/>
      <c r="W38" s="2"/>
      <c r="X38" s="2"/>
    </row>
  </sheetData>
  <mergeCells count="5">
    <mergeCell ref="A7:R7"/>
    <mergeCell ref="H9:I9"/>
    <mergeCell ref="J9:K9"/>
    <mergeCell ref="L9:N9"/>
    <mergeCell ref="F9:G9"/>
  </mergeCells>
  <pageMargins left="0.39370078740157483" right="0.39370078740157483" top="0.78740157480314965" bottom="0.78740157480314965" header="0.31496062992125984" footer="0.31496062992125984"/>
  <pageSetup paperSize="9" scale="71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6:AC32"/>
  <sheetViews>
    <sheetView topLeftCell="E1" zoomScale="90" zoomScaleNormal="90" workbookViewId="0">
      <selection activeCell="S34" sqref="S34"/>
    </sheetView>
  </sheetViews>
  <sheetFormatPr baseColWidth="10" defaultRowHeight="15" x14ac:dyDescent="0.25"/>
  <cols>
    <col min="1" max="1" width="5.140625" bestFit="1" customWidth="1"/>
    <col min="2" max="2" width="3.5703125" style="1" bestFit="1" customWidth="1"/>
    <col min="3" max="3" width="30.7109375" customWidth="1"/>
    <col min="4" max="4" width="21.140625" bestFit="1" customWidth="1"/>
    <col min="5" max="5" width="7.7109375" style="1" bestFit="1" customWidth="1"/>
    <col min="6" max="6" width="13.140625" style="1" customWidth="1"/>
    <col min="7" max="7" width="7.140625" style="1" bestFit="1" customWidth="1"/>
    <col min="8" max="8" width="10.7109375" customWidth="1"/>
    <col min="9" max="9" width="8.140625" bestFit="1" customWidth="1"/>
    <col min="10" max="10" width="10.7109375" customWidth="1"/>
    <col min="11" max="11" width="7.7109375" bestFit="1" customWidth="1"/>
    <col min="12" max="12" width="5.28515625" bestFit="1" customWidth="1"/>
    <col min="13" max="13" width="6.85546875" bestFit="1" customWidth="1"/>
    <col min="14" max="14" width="8.7109375" bestFit="1" customWidth="1"/>
    <col min="15" max="15" width="10.7109375" customWidth="1"/>
    <col min="16" max="16" width="7.7109375" bestFit="1" customWidth="1"/>
    <col min="17" max="17" width="10.7109375" customWidth="1"/>
    <col min="18" max="18" width="19.28515625" bestFit="1" customWidth="1"/>
  </cols>
  <sheetData>
    <row r="6" spans="1:29" ht="15.75" thickBot="1" x14ac:dyDescent="0.3"/>
    <row r="7" spans="1:29" ht="30" customHeight="1" thickBot="1" x14ac:dyDescent="0.3">
      <c r="A7" s="71" t="s">
        <v>45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29" ht="30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9" ht="15.75" x14ac:dyDescent="0.25">
      <c r="F9" s="74" t="s">
        <v>50</v>
      </c>
      <c r="G9" s="75"/>
      <c r="H9" s="74" t="s">
        <v>47</v>
      </c>
      <c r="I9" s="75"/>
      <c r="J9" s="76" t="s">
        <v>48</v>
      </c>
      <c r="K9" s="76"/>
      <c r="L9" s="74" t="s">
        <v>25</v>
      </c>
      <c r="M9" s="76"/>
      <c r="N9" s="75"/>
      <c r="Q9" s="29" t="s">
        <v>49</v>
      </c>
    </row>
    <row r="10" spans="1:29" ht="32.25" thickBot="1" x14ac:dyDescent="0.3">
      <c r="A10" s="30" t="s">
        <v>0</v>
      </c>
      <c r="B10" s="30" t="s">
        <v>1</v>
      </c>
      <c r="C10" s="31" t="s">
        <v>2</v>
      </c>
      <c r="D10" s="37" t="s">
        <v>18</v>
      </c>
      <c r="E10" s="30" t="s">
        <v>4</v>
      </c>
      <c r="F10" s="20" t="s">
        <v>21</v>
      </c>
      <c r="G10" s="21" t="s">
        <v>5</v>
      </c>
      <c r="H10" s="20" t="s">
        <v>93</v>
      </c>
      <c r="I10" s="21" t="s">
        <v>8</v>
      </c>
      <c r="J10" s="22" t="s">
        <v>23</v>
      </c>
      <c r="K10" s="25" t="s">
        <v>6</v>
      </c>
      <c r="L10" s="20" t="s">
        <v>22</v>
      </c>
      <c r="M10" s="25" t="s">
        <v>7</v>
      </c>
      <c r="N10" s="26" t="s">
        <v>92</v>
      </c>
      <c r="O10" s="30" t="s">
        <v>9</v>
      </c>
      <c r="P10" s="30" t="s">
        <v>10</v>
      </c>
      <c r="Q10" s="27" t="s">
        <v>24</v>
      </c>
      <c r="R10" s="32" t="s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7.850000000000001" customHeight="1" x14ac:dyDescent="0.25">
      <c r="A11" s="8">
        <v>1</v>
      </c>
      <c r="B11" s="56">
        <v>46</v>
      </c>
      <c r="C11" s="57" t="s">
        <v>69</v>
      </c>
      <c r="D11" s="57"/>
      <c r="E11" s="56"/>
      <c r="F11" s="23">
        <v>30</v>
      </c>
      <c r="G11" s="24">
        <f t="shared" ref="G11:G17" si="0">IF(F11&lt;=$U$11,($U$11-F11)*0.5,(F11-$U$11)*0.5)</f>
        <v>15</v>
      </c>
      <c r="H11" s="23">
        <v>64</v>
      </c>
      <c r="I11" s="24">
        <f t="shared" ref="I11:I17" si="1">IF(H11&lt;=$U$12,($U$12-H11)*0.5,(H11-$U$12)*0.5)</f>
        <v>32</v>
      </c>
      <c r="J11" s="15">
        <v>30.43</v>
      </c>
      <c r="K11" s="39">
        <f t="shared" ref="K11:K17" si="2">IF(J11&lt;=$U$13,$U$13-ROUND(J11,1),ROUND(J11,1)-$U$13)*10</f>
        <v>304</v>
      </c>
      <c r="L11" s="23">
        <v>65</v>
      </c>
      <c r="M11" s="9">
        <v>73</v>
      </c>
      <c r="N11" s="40">
        <f t="shared" ref="N11:N17" si="3">IF(L11&lt;=M11,M11-L11,L11-M11)/2</f>
        <v>4</v>
      </c>
      <c r="O11" s="9">
        <v>0</v>
      </c>
      <c r="P11" s="10">
        <f>+Tabelle1345[[#This Row],[Punkte]]+Tabelle1345[[#This Row],[Punkte  ]]+Tabelle1345[[#This Row],[Punkte ]]+Tabelle1345[[#This Row],[Punkte   ]]+Tabelle1345[[#This Row],[Strecke]]</f>
        <v>355</v>
      </c>
      <c r="Q11" s="65">
        <v>1.177</v>
      </c>
      <c r="R11" s="11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850000000000001" customHeight="1" x14ac:dyDescent="0.25">
      <c r="A12" s="8">
        <v>2</v>
      </c>
      <c r="B12" s="56">
        <v>74</v>
      </c>
      <c r="C12" s="57" t="s">
        <v>71</v>
      </c>
      <c r="D12" s="57"/>
      <c r="E12" s="56"/>
      <c r="F12" s="23">
        <v>34</v>
      </c>
      <c r="G12" s="24">
        <f t="shared" si="0"/>
        <v>17</v>
      </c>
      <c r="H12" s="23">
        <v>58</v>
      </c>
      <c r="I12" s="24">
        <f t="shared" si="1"/>
        <v>29</v>
      </c>
      <c r="J12" s="15">
        <v>29.78</v>
      </c>
      <c r="K12" s="39">
        <f t="shared" si="2"/>
        <v>298</v>
      </c>
      <c r="L12" s="23">
        <v>65</v>
      </c>
      <c r="M12" s="9">
        <v>79</v>
      </c>
      <c r="N12" s="40">
        <f t="shared" si="3"/>
        <v>7</v>
      </c>
      <c r="O12" s="9">
        <v>0</v>
      </c>
      <c r="P12" s="10">
        <f>+Tabelle1345[[#This Row],[Punkte]]+Tabelle1345[[#This Row],[Punkte  ]]+Tabelle1345[[#This Row],[Punkte ]]+Tabelle1345[[#This Row],[Punkte   ]]+Tabelle1345[[#This Row],[Strecke]]</f>
        <v>351</v>
      </c>
      <c r="Q12" s="65">
        <v>2.2999999999999998</v>
      </c>
      <c r="R12" s="11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7.850000000000001" customHeight="1" x14ac:dyDescent="0.25">
      <c r="A13" s="8">
        <v>3</v>
      </c>
      <c r="B13" s="56">
        <v>47</v>
      </c>
      <c r="C13" s="57" t="s">
        <v>70</v>
      </c>
      <c r="D13" s="57"/>
      <c r="E13" s="56"/>
      <c r="F13" s="23">
        <v>37</v>
      </c>
      <c r="G13" s="24">
        <f t="shared" si="0"/>
        <v>18.5</v>
      </c>
      <c r="H13" s="23">
        <v>76</v>
      </c>
      <c r="I13" s="24">
        <f t="shared" si="1"/>
        <v>38</v>
      </c>
      <c r="J13" s="15">
        <v>30.05</v>
      </c>
      <c r="K13" s="39">
        <f t="shared" si="2"/>
        <v>301</v>
      </c>
      <c r="L13" s="23">
        <v>67</v>
      </c>
      <c r="M13" s="9">
        <v>69</v>
      </c>
      <c r="N13" s="40">
        <f t="shared" si="3"/>
        <v>1</v>
      </c>
      <c r="O13" s="9">
        <v>0</v>
      </c>
      <c r="P13" s="10">
        <f>+Tabelle1345[[#This Row],[Punkte]]+Tabelle1345[[#This Row],[Punkte  ]]+Tabelle1345[[#This Row],[Punkte ]]+Tabelle1345[[#This Row],[Punkte   ]]+Tabelle1345[[#This Row],[Strecke]]</f>
        <v>358.5</v>
      </c>
      <c r="Q13" s="65">
        <v>1.42</v>
      </c>
      <c r="R13" s="11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7.850000000000001" customHeight="1" x14ac:dyDescent="0.25">
      <c r="A14" s="8">
        <v>4</v>
      </c>
      <c r="B14" s="56">
        <v>45</v>
      </c>
      <c r="C14" s="57" t="s">
        <v>30</v>
      </c>
      <c r="D14" s="57"/>
      <c r="E14" s="56"/>
      <c r="F14" s="23">
        <v>39</v>
      </c>
      <c r="G14" s="24">
        <f t="shared" si="0"/>
        <v>19.5</v>
      </c>
      <c r="H14" s="23">
        <v>70</v>
      </c>
      <c r="I14" s="24">
        <f t="shared" si="1"/>
        <v>35</v>
      </c>
      <c r="J14" s="15">
        <v>29.23</v>
      </c>
      <c r="K14" s="39">
        <f t="shared" si="2"/>
        <v>292</v>
      </c>
      <c r="L14" s="23">
        <v>68</v>
      </c>
      <c r="M14" s="9">
        <v>70</v>
      </c>
      <c r="N14" s="40">
        <f t="shared" si="3"/>
        <v>1</v>
      </c>
      <c r="O14" s="9">
        <v>0</v>
      </c>
      <c r="P14" s="10">
        <f>+Tabelle1345[[#This Row],[Punkte]]+Tabelle1345[[#This Row],[Punkte  ]]+Tabelle1345[[#This Row],[Punkte ]]+Tabelle1345[[#This Row],[Punkte   ]]+Tabelle1345[[#This Row],[Strecke]]</f>
        <v>347.5</v>
      </c>
      <c r="Q14" s="65">
        <v>1.9</v>
      </c>
      <c r="R14" s="14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.850000000000001" customHeight="1" x14ac:dyDescent="0.25">
      <c r="A15" s="8">
        <v>5</v>
      </c>
      <c r="B15" s="56">
        <v>44</v>
      </c>
      <c r="C15" s="57" t="s">
        <v>33</v>
      </c>
      <c r="D15" s="57"/>
      <c r="E15" s="56"/>
      <c r="F15" s="23">
        <v>45</v>
      </c>
      <c r="G15" s="24">
        <f t="shared" si="0"/>
        <v>22.5</v>
      </c>
      <c r="H15" s="23">
        <v>78</v>
      </c>
      <c r="I15" s="24">
        <f t="shared" si="1"/>
        <v>39</v>
      </c>
      <c r="J15" s="15">
        <v>28.18</v>
      </c>
      <c r="K15" s="39">
        <f t="shared" si="2"/>
        <v>282</v>
      </c>
      <c r="L15" s="23">
        <v>76</v>
      </c>
      <c r="M15" s="9">
        <v>74</v>
      </c>
      <c r="N15" s="40">
        <f t="shared" si="3"/>
        <v>1</v>
      </c>
      <c r="O15" s="9">
        <v>0</v>
      </c>
      <c r="P15" s="10">
        <f>+Tabelle1345[[#This Row],[Punkte]]+Tabelle1345[[#This Row],[Punkte  ]]+Tabelle1345[[#This Row],[Punkte ]]+Tabelle1345[[#This Row],[Punkte   ]]+Tabelle1345[[#This Row],[Strecke]]</f>
        <v>344.5</v>
      </c>
      <c r="Q15" s="65">
        <v>0.998</v>
      </c>
      <c r="R15" s="14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7.850000000000001" customHeight="1" x14ac:dyDescent="0.25">
      <c r="A16" s="8">
        <v>6</v>
      </c>
      <c r="B16" s="56">
        <v>43</v>
      </c>
      <c r="C16" s="57" t="s">
        <v>15</v>
      </c>
      <c r="D16" s="57"/>
      <c r="E16" s="56"/>
      <c r="F16" s="23">
        <v>32</v>
      </c>
      <c r="G16" s="24">
        <f t="shared" si="0"/>
        <v>16</v>
      </c>
      <c r="H16" s="23">
        <v>35</v>
      </c>
      <c r="I16" s="24">
        <f t="shared" si="1"/>
        <v>17.5</v>
      </c>
      <c r="J16" s="15">
        <v>30.1</v>
      </c>
      <c r="K16" s="39">
        <f t="shared" si="2"/>
        <v>301</v>
      </c>
      <c r="L16" s="23">
        <v>45</v>
      </c>
      <c r="M16" s="9">
        <v>87</v>
      </c>
      <c r="N16" s="40">
        <f t="shared" si="3"/>
        <v>21</v>
      </c>
      <c r="O16" s="9">
        <v>10</v>
      </c>
      <c r="P16" s="10">
        <f>+Tabelle1345[[#This Row],[Punkte]]+Tabelle1345[[#This Row],[Punkte  ]]+Tabelle1345[[#This Row],[Punkte ]]+Tabelle1345[[#This Row],[Punkte   ]]+Tabelle1345[[#This Row],[Strecke]]</f>
        <v>365.5</v>
      </c>
      <c r="Q16" s="65">
        <v>5.3</v>
      </c>
      <c r="R16" s="11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7.850000000000001" customHeight="1" x14ac:dyDescent="0.25">
      <c r="A17" s="8">
        <v>7</v>
      </c>
      <c r="B17" s="56">
        <v>23</v>
      </c>
      <c r="C17" s="57" t="s">
        <v>60</v>
      </c>
      <c r="D17" s="57"/>
      <c r="E17" s="56"/>
      <c r="F17" s="23">
        <v>28</v>
      </c>
      <c r="G17" s="24">
        <f t="shared" si="0"/>
        <v>14</v>
      </c>
      <c r="H17" s="23">
        <v>103</v>
      </c>
      <c r="I17" s="24">
        <f t="shared" si="1"/>
        <v>51.5</v>
      </c>
      <c r="J17" s="15">
        <v>29</v>
      </c>
      <c r="K17" s="39">
        <f t="shared" si="2"/>
        <v>290</v>
      </c>
      <c r="L17" s="23">
        <v>77</v>
      </c>
      <c r="M17" s="9">
        <v>60</v>
      </c>
      <c r="N17" s="40">
        <f t="shared" si="3"/>
        <v>8.5</v>
      </c>
      <c r="O17" s="9">
        <v>0</v>
      </c>
      <c r="P17" s="10">
        <f>+Tabelle1345[[#This Row],[Punkte]]+Tabelle1345[[#This Row],[Punkte  ]]+Tabelle1345[[#This Row],[Punkte ]]+Tabelle1345[[#This Row],[Punkte   ]]+Tabelle1345[[#This Row],[Strecke]]</f>
        <v>364</v>
      </c>
      <c r="Q17" s="65">
        <v>1.173</v>
      </c>
      <c r="R17" s="11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7"/>
      <c r="B18" s="4"/>
      <c r="C18" s="7"/>
      <c r="D18" s="7"/>
      <c r="E18" s="4"/>
      <c r="F18" s="23"/>
      <c r="G18" s="24"/>
      <c r="H18" s="33"/>
      <c r="I18" s="34"/>
      <c r="J18" s="5"/>
      <c r="K18" s="6"/>
      <c r="L18" s="33"/>
      <c r="M18" s="5"/>
      <c r="N18" s="34"/>
      <c r="O18" s="5"/>
      <c r="P18" s="6"/>
      <c r="Q18" s="35"/>
      <c r="R18" s="5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Q20" s="16" t="s">
        <v>20</v>
      </c>
      <c r="R20" s="38">
        <f ca="1">NOW()</f>
        <v>43750.552150578704</v>
      </c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T24" s="3"/>
      <c r="U24" s="2"/>
      <c r="V24" s="2"/>
      <c r="W24" s="2"/>
      <c r="X24" s="2"/>
    </row>
    <row r="25" spans="1:29" x14ac:dyDescent="0.25">
      <c r="T25" s="3"/>
      <c r="U25" s="2"/>
      <c r="V25" s="2"/>
      <c r="W25" s="2"/>
      <c r="X25" s="2"/>
    </row>
    <row r="26" spans="1:29" x14ac:dyDescent="0.25">
      <c r="T26" s="3"/>
      <c r="U26" s="2"/>
      <c r="V26" s="2"/>
      <c r="W26" s="2"/>
      <c r="X26" s="2"/>
    </row>
    <row r="27" spans="1:29" x14ac:dyDescent="0.25">
      <c r="T27" s="3"/>
      <c r="U27" s="2"/>
      <c r="V27" s="2"/>
      <c r="W27" s="2"/>
      <c r="X27" s="2"/>
    </row>
    <row r="28" spans="1:29" x14ac:dyDescent="0.25">
      <c r="T28" s="3"/>
      <c r="U28" s="2"/>
      <c r="V28" s="2"/>
      <c r="W28" s="2"/>
      <c r="X28" s="2"/>
    </row>
    <row r="29" spans="1:29" x14ac:dyDescent="0.25">
      <c r="T29" s="3"/>
      <c r="U29" s="2"/>
      <c r="V29" s="2"/>
      <c r="W29" s="2"/>
      <c r="X29" s="2"/>
    </row>
    <row r="30" spans="1:29" x14ac:dyDescent="0.25">
      <c r="U30" s="2"/>
      <c r="V30" s="2"/>
      <c r="W30" s="2"/>
      <c r="X30" s="2"/>
    </row>
    <row r="31" spans="1:29" x14ac:dyDescent="0.25">
      <c r="T31" s="3"/>
      <c r="U31" s="2"/>
      <c r="V31" s="2"/>
      <c r="W31" s="2"/>
      <c r="X31" s="2"/>
    </row>
    <row r="32" spans="1:29" x14ac:dyDescent="0.25">
      <c r="T32" s="3"/>
      <c r="U32" s="2"/>
      <c r="V32" s="2"/>
      <c r="W32" s="2"/>
      <c r="X32" s="2"/>
    </row>
  </sheetData>
  <mergeCells count="5">
    <mergeCell ref="A7:R7"/>
    <mergeCell ref="H9:I9"/>
    <mergeCell ref="J9:K9"/>
    <mergeCell ref="L9:N9"/>
    <mergeCell ref="F9:G9"/>
  </mergeCells>
  <pageMargins left="0.39370078740157483" right="0.39370078740157483" top="0.78740157480314965" bottom="0.78740157480314965" header="0.31496062992125984" footer="0.31496062992125984"/>
  <pageSetup paperSize="9" scale="71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6:AB46"/>
  <sheetViews>
    <sheetView topLeftCell="A7" zoomScale="85" zoomScaleNormal="85" workbookViewId="0">
      <selection activeCell="Y30" sqref="Y30"/>
    </sheetView>
  </sheetViews>
  <sheetFormatPr baseColWidth="10" defaultRowHeight="15" x14ac:dyDescent="0.25"/>
  <cols>
    <col min="1" max="1" width="5.140625" bestFit="1" customWidth="1"/>
    <col min="2" max="2" width="3.5703125" style="1" bestFit="1" customWidth="1"/>
    <col min="3" max="3" width="30.7109375" customWidth="1"/>
    <col min="4" max="4" width="21.140625" bestFit="1" customWidth="1"/>
    <col min="5" max="5" width="7.7109375" style="1" bestFit="1" customWidth="1"/>
    <col min="6" max="6" width="13.140625" style="1" customWidth="1"/>
    <col min="7" max="7" width="7.140625" style="1" bestFit="1" customWidth="1"/>
    <col min="8" max="8" width="10.7109375" customWidth="1"/>
    <col min="9" max="9" width="8.140625" bestFit="1" customWidth="1"/>
    <col min="10" max="10" width="10.7109375" customWidth="1"/>
    <col min="11" max="11" width="7.7109375" bestFit="1" customWidth="1"/>
    <col min="12" max="12" width="5.28515625" bestFit="1" customWidth="1"/>
    <col min="13" max="13" width="6.85546875" bestFit="1" customWidth="1"/>
    <col min="14" max="14" width="8.7109375" bestFit="1" customWidth="1"/>
    <col min="15" max="15" width="10.7109375" customWidth="1"/>
    <col min="16" max="16" width="7.7109375" bestFit="1" customWidth="1"/>
    <col min="17" max="17" width="10.7109375" customWidth="1"/>
    <col min="18" max="18" width="19.28515625" bestFit="1" customWidth="1"/>
  </cols>
  <sheetData>
    <row r="6" spans="1:28" ht="15.75" thickBot="1" x14ac:dyDescent="0.3"/>
    <row r="7" spans="1:28" ht="30" customHeight="1" thickBot="1" x14ac:dyDescent="0.3">
      <c r="A7" s="71" t="s">
        <v>46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28" ht="30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8" ht="15.75" x14ac:dyDescent="0.25">
      <c r="F9" s="74" t="s">
        <v>50</v>
      </c>
      <c r="G9" s="75"/>
      <c r="H9" s="74" t="s">
        <v>47</v>
      </c>
      <c r="I9" s="75"/>
      <c r="J9" s="76" t="s">
        <v>48</v>
      </c>
      <c r="K9" s="76"/>
      <c r="L9" s="74" t="s">
        <v>25</v>
      </c>
      <c r="M9" s="76"/>
      <c r="N9" s="75"/>
      <c r="Q9" s="29" t="s">
        <v>49</v>
      </c>
    </row>
    <row r="10" spans="1:28" ht="32.25" thickBot="1" x14ac:dyDescent="0.3">
      <c r="A10" s="30" t="s">
        <v>0</v>
      </c>
      <c r="B10" s="17" t="s">
        <v>1</v>
      </c>
      <c r="C10" s="18" t="s">
        <v>2</v>
      </c>
      <c r="D10" s="36" t="s">
        <v>18</v>
      </c>
      <c r="E10" s="17" t="s">
        <v>4</v>
      </c>
      <c r="F10" s="20" t="s">
        <v>21</v>
      </c>
      <c r="G10" s="21" t="s">
        <v>5</v>
      </c>
      <c r="H10" s="20" t="s">
        <v>93</v>
      </c>
      <c r="I10" s="21" t="s">
        <v>8</v>
      </c>
      <c r="J10" s="22" t="s">
        <v>23</v>
      </c>
      <c r="K10" s="25" t="s">
        <v>6</v>
      </c>
      <c r="L10" s="20" t="s">
        <v>22</v>
      </c>
      <c r="M10" s="25" t="s">
        <v>7</v>
      </c>
      <c r="N10" s="26" t="s">
        <v>92</v>
      </c>
      <c r="O10" s="30" t="s">
        <v>9</v>
      </c>
      <c r="P10" s="30" t="s">
        <v>10</v>
      </c>
      <c r="Q10" s="27" t="s">
        <v>24</v>
      </c>
      <c r="R10" s="32" t="s">
        <v>19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7.850000000000001" customHeight="1" x14ac:dyDescent="0.25">
      <c r="A11" s="8">
        <v>1</v>
      </c>
      <c r="B11" s="54">
        <v>51</v>
      </c>
      <c r="C11" s="53" t="s">
        <v>74</v>
      </c>
      <c r="D11" s="53"/>
      <c r="E11" s="54"/>
      <c r="F11" s="23">
        <v>40</v>
      </c>
      <c r="G11" s="24">
        <f t="shared" ref="G11:G36" si="0">IF(F11&lt;=$U$11,($U$11-F11)*0.5,(F11-$U$11)*0.5)</f>
        <v>20</v>
      </c>
      <c r="H11" s="23">
        <v>50</v>
      </c>
      <c r="I11" s="24">
        <f t="shared" ref="I11:I36" si="1">IF(H11&lt;=$U$12,($U$12-H11)*0.5,(H11-$U$12)*0.5)</f>
        <v>25</v>
      </c>
      <c r="J11" s="15">
        <v>30.13</v>
      </c>
      <c r="K11" s="39">
        <f t="shared" ref="K11:K36" si="2">IF(J11&lt;=$U$13,$U$13-ROUND(J11,1),ROUND(J11,1)-$U$13)*10</f>
        <v>301</v>
      </c>
      <c r="L11" s="23">
        <v>72</v>
      </c>
      <c r="M11" s="9">
        <v>71</v>
      </c>
      <c r="N11" s="40">
        <f t="shared" ref="N11:N36" si="3">IF(L11&lt;=M11,M11-L11,L11-M11)/2</f>
        <v>0.5</v>
      </c>
      <c r="O11" s="9">
        <v>0</v>
      </c>
      <c r="P11" s="10">
        <f>+Tabelle136[[#This Row],[Punkte]]+Tabelle136[[#This Row],[Punkte  ]]+Tabelle136[[#This Row],[Punkte ]]+Tabelle136[[#This Row],[Punkte   ]]+Tabelle136[[#This Row],[Strecke]]</f>
        <v>346.5</v>
      </c>
      <c r="Q11" s="65">
        <v>2.1</v>
      </c>
      <c r="R11" s="11"/>
      <c r="T11" s="2"/>
      <c r="U11" s="2"/>
      <c r="V11" s="2"/>
      <c r="W11" s="2"/>
      <c r="X11" s="2"/>
      <c r="Y11" s="2"/>
      <c r="Z11" s="2"/>
      <c r="AA11" s="2"/>
      <c r="AB11" s="2"/>
    </row>
    <row r="12" spans="1:28" ht="17.850000000000001" customHeight="1" x14ac:dyDescent="0.25">
      <c r="A12" s="8">
        <v>2</v>
      </c>
      <c r="B12" s="54">
        <v>67</v>
      </c>
      <c r="C12" s="53" t="s">
        <v>32</v>
      </c>
      <c r="D12" s="53"/>
      <c r="E12" s="54"/>
      <c r="F12" s="42">
        <v>31</v>
      </c>
      <c r="G12" s="43">
        <f t="shared" si="0"/>
        <v>15.5</v>
      </c>
      <c r="H12" s="23">
        <v>41</v>
      </c>
      <c r="I12" s="24">
        <f t="shared" si="1"/>
        <v>20.5</v>
      </c>
      <c r="J12" s="15">
        <v>30.25</v>
      </c>
      <c r="K12" s="39">
        <f t="shared" si="2"/>
        <v>303</v>
      </c>
      <c r="L12" s="23">
        <v>67</v>
      </c>
      <c r="M12" s="9">
        <v>68</v>
      </c>
      <c r="N12" s="40">
        <f t="shared" si="3"/>
        <v>0.5</v>
      </c>
      <c r="O12" s="9">
        <v>0</v>
      </c>
      <c r="P12" s="10">
        <f>+Tabelle136[[#This Row],[Punkte]]+Tabelle136[[#This Row],[Punkte  ]]+Tabelle136[[#This Row],[Punkte ]]+Tabelle136[[#This Row],[Punkte   ]]+Tabelle136[[#This Row],[Strecke]]</f>
        <v>339.5</v>
      </c>
      <c r="Q12" s="65">
        <v>1.52</v>
      </c>
      <c r="R12" s="11"/>
      <c r="T12" s="2"/>
      <c r="U12" s="2"/>
      <c r="V12" s="2"/>
      <c r="W12" s="2"/>
      <c r="X12" s="2"/>
      <c r="Y12" s="2"/>
      <c r="Z12" s="2"/>
      <c r="AA12" s="2"/>
      <c r="AB12" s="2"/>
    </row>
    <row r="13" spans="1:28" ht="17.850000000000001" customHeight="1" x14ac:dyDescent="0.25">
      <c r="A13" s="8">
        <v>3</v>
      </c>
      <c r="B13" s="54">
        <v>48</v>
      </c>
      <c r="C13" s="53" t="s">
        <v>72</v>
      </c>
      <c r="D13" s="53"/>
      <c r="E13" s="54"/>
      <c r="F13" s="23">
        <v>31</v>
      </c>
      <c r="G13" s="24">
        <f t="shared" si="0"/>
        <v>15.5</v>
      </c>
      <c r="H13" s="23">
        <v>54</v>
      </c>
      <c r="I13" s="24">
        <f t="shared" si="1"/>
        <v>27</v>
      </c>
      <c r="J13" s="15">
        <v>30.68</v>
      </c>
      <c r="K13" s="39">
        <f t="shared" si="2"/>
        <v>307</v>
      </c>
      <c r="L13" s="23">
        <v>62</v>
      </c>
      <c r="M13" s="9">
        <v>51</v>
      </c>
      <c r="N13" s="40">
        <f t="shared" si="3"/>
        <v>5.5</v>
      </c>
      <c r="O13" s="9">
        <v>0</v>
      </c>
      <c r="P13" s="10">
        <f>+Tabelle136[[#This Row],[Punkte]]+Tabelle136[[#This Row],[Punkte  ]]+Tabelle136[[#This Row],[Punkte ]]+Tabelle136[[#This Row],[Punkte   ]]+Tabelle136[[#This Row],[Strecke]]</f>
        <v>355</v>
      </c>
      <c r="Q13" s="65">
        <v>1.8</v>
      </c>
      <c r="R13" s="11"/>
      <c r="T13" s="2"/>
      <c r="U13" s="2"/>
      <c r="V13" s="2"/>
      <c r="W13" s="2"/>
      <c r="X13" s="2"/>
      <c r="Y13" s="2"/>
      <c r="Z13" s="2"/>
      <c r="AA13" s="2"/>
      <c r="AB13" s="2"/>
    </row>
    <row r="14" spans="1:28" ht="17.850000000000001" customHeight="1" x14ac:dyDescent="0.25">
      <c r="A14" s="8">
        <v>4</v>
      </c>
      <c r="B14" s="54">
        <v>55</v>
      </c>
      <c r="C14" s="53" t="s">
        <v>94</v>
      </c>
      <c r="D14" s="53"/>
      <c r="E14" s="54"/>
      <c r="F14" s="23">
        <v>35</v>
      </c>
      <c r="G14" s="24">
        <f t="shared" si="0"/>
        <v>17.5</v>
      </c>
      <c r="H14" s="23">
        <v>57</v>
      </c>
      <c r="I14" s="24">
        <f t="shared" si="1"/>
        <v>28.5</v>
      </c>
      <c r="J14" s="15">
        <v>29.45</v>
      </c>
      <c r="K14" s="39">
        <f t="shared" si="2"/>
        <v>295</v>
      </c>
      <c r="L14" s="23">
        <v>63</v>
      </c>
      <c r="M14" s="9">
        <v>71</v>
      </c>
      <c r="N14" s="40">
        <f t="shared" si="3"/>
        <v>4</v>
      </c>
      <c r="O14" s="9">
        <v>0</v>
      </c>
      <c r="P14" s="10">
        <f>+Tabelle136[[#This Row],[Punkte]]+Tabelle136[[#This Row],[Punkte  ]]+Tabelle136[[#This Row],[Punkte ]]+Tabelle136[[#This Row],[Punkte   ]]+Tabelle136[[#This Row],[Strecke]]</f>
        <v>345</v>
      </c>
      <c r="Q14" s="65">
        <v>3.8</v>
      </c>
      <c r="R14" s="11"/>
      <c r="T14" s="2"/>
      <c r="U14" s="2"/>
      <c r="V14" s="2"/>
      <c r="W14" s="2"/>
      <c r="X14" s="2"/>
      <c r="Y14" s="2"/>
      <c r="Z14" s="2"/>
      <c r="AA14" s="2"/>
      <c r="AB14" s="2"/>
    </row>
    <row r="15" spans="1:28" ht="17.850000000000001" customHeight="1" x14ac:dyDescent="0.25">
      <c r="A15" s="8">
        <v>5</v>
      </c>
      <c r="B15" s="54">
        <v>62</v>
      </c>
      <c r="C15" s="53" t="s">
        <v>82</v>
      </c>
      <c r="D15" s="53"/>
      <c r="E15" s="54"/>
      <c r="F15" s="42">
        <v>42</v>
      </c>
      <c r="G15" s="43">
        <f t="shared" si="0"/>
        <v>21</v>
      </c>
      <c r="H15" s="23">
        <v>51</v>
      </c>
      <c r="I15" s="24">
        <f t="shared" si="1"/>
        <v>25.5</v>
      </c>
      <c r="J15" s="15">
        <v>30.83</v>
      </c>
      <c r="K15" s="39">
        <f t="shared" si="2"/>
        <v>308</v>
      </c>
      <c r="L15" s="23">
        <v>76</v>
      </c>
      <c r="M15" s="9">
        <v>70</v>
      </c>
      <c r="N15" s="40">
        <f t="shared" si="3"/>
        <v>3</v>
      </c>
      <c r="O15" s="9">
        <v>0</v>
      </c>
      <c r="P15" s="10">
        <f>+Tabelle136[[#This Row],[Punkte]]+Tabelle136[[#This Row],[Punkte  ]]+Tabelle136[[#This Row],[Punkte ]]+Tabelle136[[#This Row],[Punkte   ]]+Tabelle136[[#This Row],[Strecke]]</f>
        <v>357.5</v>
      </c>
      <c r="Q15" s="65">
        <v>1.47</v>
      </c>
      <c r="R15" s="11"/>
      <c r="T15" s="2"/>
      <c r="U15" s="2"/>
      <c r="V15" s="2"/>
      <c r="W15" s="2"/>
      <c r="X15" s="2"/>
      <c r="Y15" s="2"/>
      <c r="Z15" s="2"/>
      <c r="AA15" s="2"/>
      <c r="AB15" s="2"/>
    </row>
    <row r="16" spans="1:28" ht="17.850000000000001" customHeight="1" x14ac:dyDescent="0.25">
      <c r="A16" s="8">
        <v>6</v>
      </c>
      <c r="B16" s="54">
        <v>57</v>
      </c>
      <c r="C16" s="53" t="s">
        <v>77</v>
      </c>
      <c r="D16" s="60"/>
      <c r="E16" s="59"/>
      <c r="F16" s="23">
        <v>31</v>
      </c>
      <c r="G16" s="24">
        <f t="shared" si="0"/>
        <v>15.5</v>
      </c>
      <c r="H16" s="23">
        <v>53</v>
      </c>
      <c r="I16" s="24">
        <f t="shared" si="1"/>
        <v>26.5</v>
      </c>
      <c r="J16" s="15">
        <v>29.15</v>
      </c>
      <c r="K16" s="39">
        <f t="shared" si="2"/>
        <v>292</v>
      </c>
      <c r="L16" s="23">
        <v>80</v>
      </c>
      <c r="M16" s="9">
        <v>64</v>
      </c>
      <c r="N16" s="40">
        <f t="shared" si="3"/>
        <v>8</v>
      </c>
      <c r="O16" s="9">
        <v>0</v>
      </c>
      <c r="P16" s="10">
        <f>+Tabelle136[[#This Row],[Punkte]]+Tabelle136[[#This Row],[Punkte  ]]+Tabelle136[[#This Row],[Punkte ]]+Tabelle136[[#This Row],[Punkte   ]]+Tabelle136[[#This Row],[Strecke]]</f>
        <v>342</v>
      </c>
      <c r="Q16" s="65">
        <v>1.984</v>
      </c>
      <c r="R16" s="14"/>
      <c r="T16" s="2"/>
      <c r="U16" s="2"/>
      <c r="V16" s="2"/>
      <c r="W16" s="2"/>
      <c r="X16" s="2"/>
      <c r="Y16" s="2"/>
      <c r="Z16" s="2"/>
      <c r="AA16" s="2"/>
      <c r="AB16" s="2"/>
    </row>
    <row r="17" spans="1:28" ht="17.850000000000001" customHeight="1" x14ac:dyDescent="0.25">
      <c r="A17" s="8">
        <v>7</v>
      </c>
      <c r="B17" s="54">
        <v>59</v>
      </c>
      <c r="C17" s="53" t="s">
        <v>79</v>
      </c>
      <c r="D17" s="53"/>
      <c r="E17" s="54"/>
      <c r="F17" s="23">
        <v>31</v>
      </c>
      <c r="G17" s="24">
        <f t="shared" si="0"/>
        <v>15.5</v>
      </c>
      <c r="H17" s="23">
        <v>66</v>
      </c>
      <c r="I17" s="24">
        <f t="shared" si="1"/>
        <v>33</v>
      </c>
      <c r="J17" s="15">
        <v>30.48</v>
      </c>
      <c r="K17" s="39">
        <f t="shared" si="2"/>
        <v>305</v>
      </c>
      <c r="L17" s="23">
        <v>69</v>
      </c>
      <c r="M17" s="9">
        <v>79</v>
      </c>
      <c r="N17" s="40">
        <f t="shared" si="3"/>
        <v>5</v>
      </c>
      <c r="O17" s="9">
        <v>0</v>
      </c>
      <c r="P17" s="10">
        <f>+Tabelle136[[#This Row],[Punkte]]+Tabelle136[[#This Row],[Punkte  ]]+Tabelle136[[#This Row],[Punkte ]]+Tabelle136[[#This Row],[Punkte   ]]+Tabelle136[[#This Row],[Strecke]]</f>
        <v>358.5</v>
      </c>
      <c r="Q17" s="65">
        <v>1.5</v>
      </c>
      <c r="R17" s="14"/>
      <c r="T17" s="2"/>
      <c r="U17" s="2"/>
      <c r="V17" s="2"/>
      <c r="W17" s="2"/>
      <c r="X17" s="2"/>
      <c r="Y17" s="2"/>
      <c r="Z17" s="2"/>
      <c r="AA17" s="2"/>
      <c r="AB17" s="2"/>
    </row>
    <row r="18" spans="1:28" ht="17.850000000000001" customHeight="1" x14ac:dyDescent="0.25">
      <c r="A18" s="8">
        <v>8</v>
      </c>
      <c r="B18" s="54">
        <v>52</v>
      </c>
      <c r="C18" s="53" t="s">
        <v>17</v>
      </c>
      <c r="D18" s="53"/>
      <c r="E18" s="54"/>
      <c r="F18" s="23">
        <v>42</v>
      </c>
      <c r="G18" s="24">
        <f t="shared" si="0"/>
        <v>21</v>
      </c>
      <c r="H18" s="23">
        <v>43</v>
      </c>
      <c r="I18" s="24">
        <f t="shared" si="1"/>
        <v>21.5</v>
      </c>
      <c r="J18" s="15">
        <v>29.83</v>
      </c>
      <c r="K18" s="39">
        <f t="shared" si="2"/>
        <v>298</v>
      </c>
      <c r="L18" s="23">
        <v>73</v>
      </c>
      <c r="M18" s="9">
        <v>59</v>
      </c>
      <c r="N18" s="40">
        <f t="shared" si="3"/>
        <v>7</v>
      </c>
      <c r="O18" s="9">
        <v>0</v>
      </c>
      <c r="P18" s="10">
        <f>+Tabelle136[[#This Row],[Punkte]]+Tabelle136[[#This Row],[Punkte  ]]+Tabelle136[[#This Row],[Punkte ]]+Tabelle136[[#This Row],[Punkte   ]]+Tabelle136[[#This Row],[Strecke]]</f>
        <v>347.5</v>
      </c>
      <c r="Q18" s="65">
        <v>0.68799999999999994</v>
      </c>
      <c r="R18" s="11"/>
      <c r="T18" s="2"/>
      <c r="U18" s="2"/>
      <c r="V18" s="2"/>
      <c r="W18" s="2"/>
      <c r="X18" s="2"/>
      <c r="Y18" s="2"/>
      <c r="Z18" s="2"/>
      <c r="AA18" s="2"/>
      <c r="AB18" s="2"/>
    </row>
    <row r="19" spans="1:28" ht="17.850000000000001" customHeight="1" x14ac:dyDescent="0.25">
      <c r="A19" s="8">
        <v>9</v>
      </c>
      <c r="B19" s="54">
        <v>69</v>
      </c>
      <c r="C19" s="53" t="s">
        <v>40</v>
      </c>
      <c r="D19" s="53"/>
      <c r="E19" s="54"/>
      <c r="F19" s="42">
        <v>32</v>
      </c>
      <c r="G19" s="43">
        <f t="shared" si="0"/>
        <v>16</v>
      </c>
      <c r="H19" s="23">
        <v>42</v>
      </c>
      <c r="I19" s="24">
        <f t="shared" si="1"/>
        <v>21</v>
      </c>
      <c r="J19" s="15">
        <v>29.32</v>
      </c>
      <c r="K19" s="39">
        <f t="shared" si="2"/>
        <v>293</v>
      </c>
      <c r="L19" s="23">
        <v>73</v>
      </c>
      <c r="M19" s="9">
        <v>58</v>
      </c>
      <c r="N19" s="40">
        <f t="shared" si="3"/>
        <v>7.5</v>
      </c>
      <c r="O19" s="9">
        <v>0</v>
      </c>
      <c r="P19" s="10">
        <f>+Tabelle136[[#This Row],[Punkte]]+Tabelle136[[#This Row],[Punkte  ]]+Tabelle136[[#This Row],[Punkte ]]+Tabelle136[[#This Row],[Punkte   ]]+Tabelle136[[#This Row],[Strecke]]</f>
        <v>337.5</v>
      </c>
      <c r="Q19" s="65">
        <v>1.147</v>
      </c>
      <c r="R19" s="11"/>
      <c r="T19" s="2"/>
      <c r="U19" s="2"/>
      <c r="V19" s="2"/>
      <c r="W19" s="2"/>
      <c r="X19" s="2"/>
      <c r="Y19" s="2"/>
      <c r="Z19" s="2"/>
      <c r="AA19" s="2"/>
      <c r="AB19" s="2"/>
    </row>
    <row r="20" spans="1:28" ht="17.850000000000001" customHeight="1" x14ac:dyDescent="0.25">
      <c r="A20" s="8">
        <v>10</v>
      </c>
      <c r="B20" s="54">
        <v>70</v>
      </c>
      <c r="C20" s="53" t="s">
        <v>88</v>
      </c>
      <c r="D20" s="53"/>
      <c r="E20" s="54"/>
      <c r="F20" s="42">
        <v>27</v>
      </c>
      <c r="G20" s="43">
        <f t="shared" si="0"/>
        <v>13.5</v>
      </c>
      <c r="H20" s="23">
        <v>85</v>
      </c>
      <c r="I20" s="24">
        <f t="shared" si="1"/>
        <v>42.5</v>
      </c>
      <c r="J20" s="15">
        <v>30.09</v>
      </c>
      <c r="K20" s="39">
        <f t="shared" si="2"/>
        <v>301</v>
      </c>
      <c r="L20" s="23">
        <v>68</v>
      </c>
      <c r="M20" s="9">
        <v>78</v>
      </c>
      <c r="N20" s="40">
        <f t="shared" si="3"/>
        <v>5</v>
      </c>
      <c r="O20" s="9">
        <v>0</v>
      </c>
      <c r="P20" s="10">
        <f>+Tabelle136[[#This Row],[Punkte]]+Tabelle136[[#This Row],[Punkte  ]]+Tabelle136[[#This Row],[Punkte ]]+Tabelle136[[#This Row],[Punkte   ]]+Tabelle136[[#This Row],[Strecke]]</f>
        <v>362</v>
      </c>
      <c r="Q20" s="65">
        <v>2.25</v>
      </c>
      <c r="R20" s="11"/>
      <c r="T20" s="2"/>
      <c r="U20" s="2"/>
      <c r="V20" s="2"/>
      <c r="W20" s="2"/>
      <c r="X20" s="2"/>
      <c r="Y20" s="2"/>
      <c r="Z20" s="2"/>
      <c r="AA20" s="2"/>
      <c r="AB20" s="2"/>
    </row>
    <row r="21" spans="1:28" ht="17.850000000000001" customHeight="1" x14ac:dyDescent="0.25">
      <c r="A21" s="8">
        <v>11</v>
      </c>
      <c r="B21" s="54">
        <v>56</v>
      </c>
      <c r="C21" s="53" t="s">
        <v>31</v>
      </c>
      <c r="D21" s="53"/>
      <c r="E21" s="54"/>
      <c r="F21" s="23">
        <v>24</v>
      </c>
      <c r="G21" s="24">
        <f t="shared" si="0"/>
        <v>12</v>
      </c>
      <c r="H21" s="23">
        <v>63</v>
      </c>
      <c r="I21" s="24">
        <f t="shared" si="1"/>
        <v>31.5</v>
      </c>
      <c r="J21" s="15">
        <v>30.35</v>
      </c>
      <c r="K21" s="39">
        <f t="shared" si="2"/>
        <v>304</v>
      </c>
      <c r="L21" s="23">
        <v>56</v>
      </c>
      <c r="M21" s="9">
        <v>45</v>
      </c>
      <c r="N21" s="40">
        <f t="shared" si="3"/>
        <v>5.5</v>
      </c>
      <c r="O21" s="9">
        <v>10</v>
      </c>
      <c r="P21" s="10">
        <f>+Tabelle136[[#This Row],[Punkte]]+Tabelle136[[#This Row],[Punkte  ]]+Tabelle136[[#This Row],[Punkte ]]+Tabelle136[[#This Row],[Punkte   ]]+Tabelle136[[#This Row],[Strecke]]</f>
        <v>363</v>
      </c>
      <c r="Q21" s="65">
        <v>4</v>
      </c>
      <c r="R21" s="11"/>
      <c r="T21" s="2"/>
      <c r="U21" s="2"/>
      <c r="V21" s="2"/>
      <c r="W21" s="2"/>
      <c r="X21" s="2"/>
      <c r="Y21" s="2"/>
      <c r="Z21" s="2"/>
      <c r="AA21" s="2"/>
      <c r="AB21" s="2"/>
    </row>
    <row r="22" spans="1:28" ht="17.850000000000001" customHeight="1" x14ac:dyDescent="0.25">
      <c r="A22" s="8">
        <v>12</v>
      </c>
      <c r="B22" s="54">
        <v>65</v>
      </c>
      <c r="C22" s="53" t="s">
        <v>85</v>
      </c>
      <c r="D22" s="53"/>
      <c r="E22" s="54"/>
      <c r="F22" s="42">
        <v>35</v>
      </c>
      <c r="G22" s="43">
        <f t="shared" si="0"/>
        <v>17.5</v>
      </c>
      <c r="H22" s="23">
        <v>95</v>
      </c>
      <c r="I22" s="24">
        <f t="shared" si="1"/>
        <v>47.5</v>
      </c>
      <c r="J22" s="15">
        <v>30.53</v>
      </c>
      <c r="K22" s="39">
        <f t="shared" si="2"/>
        <v>305</v>
      </c>
      <c r="L22" s="23">
        <v>65</v>
      </c>
      <c r="M22" s="9">
        <v>66</v>
      </c>
      <c r="N22" s="40">
        <f t="shared" si="3"/>
        <v>0.5</v>
      </c>
      <c r="O22" s="9">
        <v>0</v>
      </c>
      <c r="P22" s="10">
        <f>+Tabelle136[[#This Row],[Punkte]]+Tabelle136[[#This Row],[Punkte  ]]+Tabelle136[[#This Row],[Punkte ]]+Tabelle136[[#This Row],[Punkte   ]]+Tabelle136[[#This Row],[Strecke]]</f>
        <v>370.5</v>
      </c>
      <c r="Q22" s="65">
        <v>1.3180000000000001</v>
      </c>
      <c r="R22" s="11"/>
      <c r="T22" s="2"/>
      <c r="U22" s="2"/>
      <c r="V22" s="2"/>
      <c r="W22" s="2"/>
      <c r="X22" s="2"/>
      <c r="Y22" s="2"/>
      <c r="Z22" s="2"/>
      <c r="AA22" s="2"/>
      <c r="AB22" s="2"/>
    </row>
    <row r="23" spans="1:28" ht="17.850000000000001" customHeight="1" x14ac:dyDescent="0.25">
      <c r="A23" s="8">
        <v>13</v>
      </c>
      <c r="B23" s="54">
        <v>49</v>
      </c>
      <c r="C23" s="53" t="s">
        <v>41</v>
      </c>
      <c r="D23" s="53"/>
      <c r="E23" s="54"/>
      <c r="F23" s="23">
        <v>32</v>
      </c>
      <c r="G23" s="24">
        <f t="shared" si="0"/>
        <v>16</v>
      </c>
      <c r="H23" s="23">
        <v>61</v>
      </c>
      <c r="I23" s="24">
        <f t="shared" si="1"/>
        <v>30.5</v>
      </c>
      <c r="J23" s="15">
        <v>31.81</v>
      </c>
      <c r="K23" s="39">
        <f t="shared" si="2"/>
        <v>318</v>
      </c>
      <c r="L23" s="23">
        <v>50</v>
      </c>
      <c r="M23" s="9">
        <v>62</v>
      </c>
      <c r="N23" s="40">
        <f t="shared" si="3"/>
        <v>6</v>
      </c>
      <c r="O23" s="9">
        <v>0</v>
      </c>
      <c r="P23" s="10">
        <f>+Tabelle136[[#This Row],[Punkte]]+Tabelle136[[#This Row],[Punkte  ]]+Tabelle136[[#This Row],[Punkte ]]+Tabelle136[[#This Row],[Punkte   ]]+Tabelle136[[#This Row],[Strecke]]</f>
        <v>370.5</v>
      </c>
      <c r="Q23" s="65">
        <v>0.48</v>
      </c>
      <c r="R23" s="11"/>
      <c r="U23" s="2"/>
      <c r="V23" s="2"/>
      <c r="W23" s="2"/>
      <c r="X23" s="2"/>
    </row>
    <row r="24" spans="1:28" ht="17.850000000000001" customHeight="1" x14ac:dyDescent="0.25">
      <c r="A24" s="8">
        <v>14</v>
      </c>
      <c r="B24" s="54">
        <v>71</v>
      </c>
      <c r="C24" s="53" t="s">
        <v>95</v>
      </c>
      <c r="D24" s="53"/>
      <c r="E24" s="54"/>
      <c r="F24" s="42">
        <v>33</v>
      </c>
      <c r="G24" s="43">
        <f t="shared" si="0"/>
        <v>16.5</v>
      </c>
      <c r="H24" s="23">
        <v>94</v>
      </c>
      <c r="I24" s="24">
        <f t="shared" si="1"/>
        <v>47</v>
      </c>
      <c r="J24" s="15">
        <v>29.57</v>
      </c>
      <c r="K24" s="39">
        <f t="shared" si="2"/>
        <v>296</v>
      </c>
      <c r="L24" s="23">
        <v>72</v>
      </c>
      <c r="M24" s="9">
        <v>65</v>
      </c>
      <c r="N24" s="40">
        <f t="shared" si="3"/>
        <v>3.5</v>
      </c>
      <c r="O24" s="9">
        <v>0</v>
      </c>
      <c r="P24" s="10">
        <f>+Tabelle136[[#This Row],[Punkte]]+Tabelle136[[#This Row],[Punkte  ]]+Tabelle136[[#This Row],[Punkte ]]+Tabelle136[[#This Row],[Punkte   ]]+Tabelle136[[#This Row],[Strecke]]</f>
        <v>363</v>
      </c>
      <c r="Q24" s="65">
        <v>5.85</v>
      </c>
      <c r="R24" s="11"/>
      <c r="U24" s="2"/>
      <c r="V24" s="2"/>
      <c r="W24" s="2"/>
      <c r="X24" s="2"/>
    </row>
    <row r="25" spans="1:28" ht="17.850000000000001" customHeight="1" x14ac:dyDescent="0.25">
      <c r="A25" s="8">
        <v>15</v>
      </c>
      <c r="B25" s="54">
        <v>54</v>
      </c>
      <c r="C25" s="53" t="s">
        <v>76</v>
      </c>
      <c r="D25" s="53"/>
      <c r="E25" s="54"/>
      <c r="F25" s="23">
        <v>52</v>
      </c>
      <c r="G25" s="24">
        <f t="shared" si="0"/>
        <v>26</v>
      </c>
      <c r="H25" s="23">
        <v>86</v>
      </c>
      <c r="I25" s="24">
        <f t="shared" si="1"/>
        <v>43</v>
      </c>
      <c r="J25" s="15">
        <v>29.62</v>
      </c>
      <c r="K25" s="39">
        <f t="shared" si="2"/>
        <v>296</v>
      </c>
      <c r="L25" s="23">
        <v>71</v>
      </c>
      <c r="M25" s="9">
        <v>68</v>
      </c>
      <c r="N25" s="40">
        <f t="shared" si="3"/>
        <v>1.5</v>
      </c>
      <c r="O25" s="9">
        <v>0</v>
      </c>
      <c r="P25" s="10">
        <f>+Tabelle136[[#This Row],[Punkte]]+Tabelle136[[#This Row],[Punkte  ]]+Tabelle136[[#This Row],[Punkte ]]+Tabelle136[[#This Row],[Punkte   ]]+Tabelle136[[#This Row],[Strecke]]</f>
        <v>366.5</v>
      </c>
      <c r="Q25" s="65">
        <v>1.1200000000000001</v>
      </c>
      <c r="R25" s="11"/>
      <c r="U25" s="2"/>
      <c r="V25" s="2"/>
      <c r="W25" s="2"/>
      <c r="X25" s="2"/>
    </row>
    <row r="26" spans="1:28" ht="17.850000000000001" customHeight="1" x14ac:dyDescent="0.25">
      <c r="A26" s="8">
        <v>16</v>
      </c>
      <c r="B26" s="54">
        <v>66</v>
      </c>
      <c r="C26" s="53" t="s">
        <v>86</v>
      </c>
      <c r="D26" s="53"/>
      <c r="E26" s="54"/>
      <c r="F26" s="42">
        <v>35</v>
      </c>
      <c r="G26" s="43">
        <f t="shared" si="0"/>
        <v>17.5</v>
      </c>
      <c r="H26" s="23">
        <v>102</v>
      </c>
      <c r="I26" s="24">
        <f t="shared" si="1"/>
        <v>51</v>
      </c>
      <c r="J26" s="15">
        <v>30.23</v>
      </c>
      <c r="K26" s="39">
        <f t="shared" si="2"/>
        <v>302</v>
      </c>
      <c r="L26" s="23">
        <v>76</v>
      </c>
      <c r="M26" s="9">
        <v>66</v>
      </c>
      <c r="N26" s="40">
        <f t="shared" si="3"/>
        <v>5</v>
      </c>
      <c r="O26" s="9">
        <v>0</v>
      </c>
      <c r="P26" s="10">
        <f>+Tabelle136[[#This Row],[Punkte]]+Tabelle136[[#This Row],[Punkte  ]]+Tabelle136[[#This Row],[Punkte ]]+Tabelle136[[#This Row],[Punkte   ]]+Tabelle136[[#This Row],[Strecke]]</f>
        <v>375.5</v>
      </c>
      <c r="Q26" s="65">
        <v>1.2</v>
      </c>
      <c r="R26" s="11"/>
      <c r="U26" s="2"/>
      <c r="V26" s="2"/>
      <c r="W26" s="2"/>
      <c r="X26" s="2"/>
    </row>
    <row r="27" spans="1:28" ht="17.850000000000001" customHeight="1" x14ac:dyDescent="0.25">
      <c r="A27" s="8">
        <v>17</v>
      </c>
      <c r="B27" s="54">
        <v>72</v>
      </c>
      <c r="C27" s="53" t="s">
        <v>89</v>
      </c>
      <c r="D27" s="53"/>
      <c r="E27" s="54"/>
      <c r="F27" s="42">
        <v>50</v>
      </c>
      <c r="G27" s="43">
        <f t="shared" si="0"/>
        <v>25</v>
      </c>
      <c r="H27" s="23">
        <v>25</v>
      </c>
      <c r="I27" s="24">
        <f t="shared" si="1"/>
        <v>12.5</v>
      </c>
      <c r="J27" s="15">
        <v>29.03</v>
      </c>
      <c r="K27" s="39">
        <f t="shared" si="2"/>
        <v>290</v>
      </c>
      <c r="L27" s="23">
        <v>54</v>
      </c>
      <c r="M27" s="9">
        <v>67</v>
      </c>
      <c r="N27" s="40">
        <f t="shared" si="3"/>
        <v>6.5</v>
      </c>
      <c r="O27" s="9">
        <v>0</v>
      </c>
      <c r="P27" s="10">
        <f>+Tabelle136[[#This Row],[Punkte]]+Tabelle136[[#This Row],[Punkte  ]]+Tabelle136[[#This Row],[Punkte ]]+Tabelle136[[#This Row],[Punkte   ]]+Tabelle136[[#This Row],[Strecke]]</f>
        <v>334</v>
      </c>
      <c r="Q27" s="65">
        <v>4.5380000000000003</v>
      </c>
      <c r="R27" s="11"/>
      <c r="U27" s="2"/>
      <c r="V27" s="2"/>
      <c r="W27" s="2"/>
      <c r="X27" s="2"/>
    </row>
    <row r="28" spans="1:28" ht="17.850000000000001" customHeight="1" x14ac:dyDescent="0.25">
      <c r="A28" s="8">
        <v>18</v>
      </c>
      <c r="B28" s="54">
        <v>50</v>
      </c>
      <c r="C28" s="53" t="s">
        <v>73</v>
      </c>
      <c r="D28" s="53"/>
      <c r="E28" s="54"/>
      <c r="F28" s="23">
        <v>33</v>
      </c>
      <c r="G28" s="24">
        <f t="shared" si="0"/>
        <v>16.5</v>
      </c>
      <c r="H28" s="23">
        <v>107</v>
      </c>
      <c r="I28" s="24">
        <f t="shared" si="1"/>
        <v>53.5</v>
      </c>
      <c r="J28" s="15">
        <v>31.02</v>
      </c>
      <c r="K28" s="39">
        <f t="shared" si="2"/>
        <v>310</v>
      </c>
      <c r="L28" s="23">
        <v>73</v>
      </c>
      <c r="M28" s="9">
        <v>63</v>
      </c>
      <c r="N28" s="40">
        <f t="shared" si="3"/>
        <v>5</v>
      </c>
      <c r="O28" s="9">
        <v>0</v>
      </c>
      <c r="P28" s="10">
        <f>+Tabelle136[[#This Row],[Punkte]]+Tabelle136[[#This Row],[Punkte  ]]+Tabelle136[[#This Row],[Punkte ]]+Tabelle136[[#This Row],[Punkte   ]]+Tabelle136[[#This Row],[Strecke]]</f>
        <v>385</v>
      </c>
      <c r="Q28" s="65">
        <v>1.5</v>
      </c>
      <c r="R28" s="11"/>
      <c r="U28" s="2"/>
      <c r="V28" s="2"/>
      <c r="W28" s="2"/>
      <c r="X28" s="2"/>
    </row>
    <row r="29" spans="1:28" ht="17.850000000000001" customHeight="1" x14ac:dyDescent="0.25">
      <c r="A29" s="8">
        <v>19</v>
      </c>
      <c r="B29" s="54">
        <v>75</v>
      </c>
      <c r="C29" s="53" t="s">
        <v>90</v>
      </c>
      <c r="D29" s="53"/>
      <c r="E29" s="54"/>
      <c r="F29" s="42">
        <v>21</v>
      </c>
      <c r="G29" s="43">
        <f t="shared" si="0"/>
        <v>10.5</v>
      </c>
      <c r="H29" s="23">
        <v>20</v>
      </c>
      <c r="I29" s="24">
        <f t="shared" si="1"/>
        <v>10</v>
      </c>
      <c r="J29" s="15">
        <v>29.21</v>
      </c>
      <c r="K29" s="39">
        <f t="shared" si="2"/>
        <v>292</v>
      </c>
      <c r="L29" s="23">
        <v>75</v>
      </c>
      <c r="M29" s="9">
        <v>53</v>
      </c>
      <c r="N29" s="40">
        <f t="shared" si="3"/>
        <v>11</v>
      </c>
      <c r="O29" s="9">
        <v>10</v>
      </c>
      <c r="P29" s="10">
        <f>+Tabelle136[[#This Row],[Punkte]]+Tabelle136[[#This Row],[Punkte  ]]+Tabelle136[[#This Row],[Punkte ]]+Tabelle136[[#This Row],[Punkte   ]]+Tabelle136[[#This Row],[Strecke]]</f>
        <v>333.5</v>
      </c>
      <c r="Q29" s="65">
        <v>2.6</v>
      </c>
      <c r="R29" s="11"/>
      <c r="U29" s="2"/>
      <c r="V29" s="2"/>
      <c r="W29" s="2"/>
      <c r="X29" s="2"/>
    </row>
    <row r="30" spans="1:28" ht="17.850000000000001" customHeight="1" x14ac:dyDescent="0.25">
      <c r="A30" s="8">
        <v>20</v>
      </c>
      <c r="B30" s="54">
        <v>58</v>
      </c>
      <c r="C30" s="53" t="s">
        <v>78</v>
      </c>
      <c r="D30" s="53"/>
      <c r="E30" s="54"/>
      <c r="F30" s="23">
        <v>43</v>
      </c>
      <c r="G30" s="24">
        <f t="shared" si="0"/>
        <v>21.5</v>
      </c>
      <c r="H30" s="23">
        <v>93</v>
      </c>
      <c r="I30" s="24">
        <f t="shared" si="1"/>
        <v>46.5</v>
      </c>
      <c r="J30" s="15">
        <v>31.55</v>
      </c>
      <c r="K30" s="39">
        <f t="shared" si="2"/>
        <v>316</v>
      </c>
      <c r="L30" s="23">
        <v>62</v>
      </c>
      <c r="M30" s="9">
        <v>73</v>
      </c>
      <c r="N30" s="40">
        <f t="shared" si="3"/>
        <v>5.5</v>
      </c>
      <c r="O30" s="9">
        <v>0</v>
      </c>
      <c r="P30" s="10">
        <f>+Tabelle136[[#This Row],[Punkte]]+Tabelle136[[#This Row],[Punkte  ]]+Tabelle136[[#This Row],[Punkte ]]+Tabelle136[[#This Row],[Punkte   ]]+Tabelle136[[#This Row],[Strecke]]</f>
        <v>389.5</v>
      </c>
      <c r="Q30" s="65">
        <v>1.5</v>
      </c>
      <c r="R30" s="14"/>
      <c r="U30" s="2"/>
      <c r="V30" s="2"/>
      <c r="W30" s="2"/>
      <c r="X30" s="2"/>
    </row>
    <row r="31" spans="1:28" ht="17.850000000000001" customHeight="1" x14ac:dyDescent="0.25">
      <c r="A31" s="8">
        <v>21</v>
      </c>
      <c r="B31" s="9">
        <v>53</v>
      </c>
      <c r="C31" s="53" t="s">
        <v>75</v>
      </c>
      <c r="D31" s="53"/>
      <c r="E31" s="54"/>
      <c r="F31" s="23">
        <v>35</v>
      </c>
      <c r="G31" s="24">
        <f t="shared" si="0"/>
        <v>17.5</v>
      </c>
      <c r="H31" s="23">
        <v>98</v>
      </c>
      <c r="I31" s="24">
        <f t="shared" si="1"/>
        <v>49</v>
      </c>
      <c r="J31" s="15">
        <v>29.54</v>
      </c>
      <c r="K31" s="39">
        <f t="shared" si="2"/>
        <v>295</v>
      </c>
      <c r="L31" s="23">
        <v>87</v>
      </c>
      <c r="M31" s="9">
        <v>37</v>
      </c>
      <c r="N31" s="40">
        <f t="shared" si="3"/>
        <v>25</v>
      </c>
      <c r="O31" s="9">
        <v>0</v>
      </c>
      <c r="P31" s="10">
        <f>+Tabelle136[[#This Row],[Punkte]]+Tabelle136[[#This Row],[Punkte  ]]+Tabelle136[[#This Row],[Punkte ]]+Tabelle136[[#This Row],[Punkte   ]]+Tabelle136[[#This Row],[Strecke]]</f>
        <v>386.5</v>
      </c>
      <c r="Q31" s="65">
        <v>1.3</v>
      </c>
      <c r="R31" s="11"/>
      <c r="U31" s="2"/>
      <c r="V31" s="2"/>
      <c r="W31" s="2"/>
      <c r="X31" s="2"/>
    </row>
    <row r="32" spans="1:28" ht="17.850000000000001" customHeight="1" x14ac:dyDescent="0.25">
      <c r="A32" s="8">
        <v>22</v>
      </c>
      <c r="B32" s="54">
        <v>60</v>
      </c>
      <c r="C32" s="53" t="s">
        <v>80</v>
      </c>
      <c r="D32" s="53"/>
      <c r="E32" s="54"/>
      <c r="F32" s="23">
        <v>47</v>
      </c>
      <c r="G32" s="24">
        <f t="shared" si="0"/>
        <v>23.5</v>
      </c>
      <c r="H32" s="23">
        <v>83</v>
      </c>
      <c r="I32" s="24">
        <f t="shared" si="1"/>
        <v>41.5</v>
      </c>
      <c r="J32" s="15">
        <v>30.17</v>
      </c>
      <c r="K32" s="39">
        <f t="shared" si="2"/>
        <v>302</v>
      </c>
      <c r="L32" s="23">
        <v>90</v>
      </c>
      <c r="M32" s="9">
        <v>44</v>
      </c>
      <c r="N32" s="40">
        <f t="shared" si="3"/>
        <v>23</v>
      </c>
      <c r="O32" s="9">
        <v>20</v>
      </c>
      <c r="P32" s="10">
        <f>+Tabelle136[[#This Row],[Punkte]]+Tabelle136[[#This Row],[Punkte  ]]+Tabelle136[[#This Row],[Punkte ]]+Tabelle136[[#This Row],[Punkte   ]]+Tabelle136[[#This Row],[Strecke]]</f>
        <v>410</v>
      </c>
      <c r="Q32" s="65">
        <v>1.367</v>
      </c>
      <c r="R32" s="11"/>
      <c r="U32" s="2"/>
      <c r="V32" s="2"/>
      <c r="W32" s="2"/>
      <c r="X32" s="2"/>
    </row>
    <row r="33" spans="1:24" ht="17.850000000000001" customHeight="1" x14ac:dyDescent="0.25">
      <c r="A33" s="8">
        <v>23</v>
      </c>
      <c r="B33" s="54">
        <v>63</v>
      </c>
      <c r="C33" s="53" t="s">
        <v>83</v>
      </c>
      <c r="D33" s="53"/>
      <c r="E33" s="54"/>
      <c r="F33" s="42">
        <v>43</v>
      </c>
      <c r="G33" s="43">
        <f t="shared" si="0"/>
        <v>21.5</v>
      </c>
      <c r="H33" s="23">
        <v>62</v>
      </c>
      <c r="I33" s="24">
        <f t="shared" si="1"/>
        <v>31</v>
      </c>
      <c r="J33" s="15">
        <v>27.88</v>
      </c>
      <c r="K33" s="39">
        <f t="shared" si="2"/>
        <v>279</v>
      </c>
      <c r="L33" s="23">
        <v>55</v>
      </c>
      <c r="M33" s="9">
        <v>68</v>
      </c>
      <c r="N33" s="40">
        <f t="shared" si="3"/>
        <v>6.5</v>
      </c>
      <c r="O33" s="9">
        <v>60</v>
      </c>
      <c r="P33" s="10">
        <f>+Tabelle136[[#This Row],[Punkte]]+Tabelle136[[#This Row],[Punkte  ]]+Tabelle136[[#This Row],[Punkte ]]+Tabelle136[[#This Row],[Punkte   ]]+Tabelle136[[#This Row],[Strecke]]</f>
        <v>398</v>
      </c>
      <c r="Q33" s="65">
        <v>1.125</v>
      </c>
      <c r="R33" s="11"/>
      <c r="U33" s="2"/>
      <c r="V33" s="2"/>
      <c r="W33" s="2"/>
      <c r="X33" s="2"/>
    </row>
    <row r="34" spans="1:24" ht="17.850000000000001" customHeight="1" x14ac:dyDescent="0.25">
      <c r="A34" s="8">
        <v>24</v>
      </c>
      <c r="B34" s="54">
        <v>68</v>
      </c>
      <c r="C34" s="53" t="s">
        <v>87</v>
      </c>
      <c r="D34" s="60"/>
      <c r="E34" s="54"/>
      <c r="F34" s="42">
        <v>37</v>
      </c>
      <c r="G34" s="43">
        <f t="shared" si="0"/>
        <v>18.5</v>
      </c>
      <c r="H34" s="23">
        <v>60</v>
      </c>
      <c r="I34" s="24">
        <f t="shared" si="1"/>
        <v>30</v>
      </c>
      <c r="J34" s="15">
        <v>19.84</v>
      </c>
      <c r="K34" s="39">
        <f t="shared" si="2"/>
        <v>198</v>
      </c>
      <c r="L34" s="23">
        <v>75</v>
      </c>
      <c r="M34" s="9">
        <v>85</v>
      </c>
      <c r="N34" s="40">
        <f t="shared" si="3"/>
        <v>5</v>
      </c>
      <c r="O34" s="9">
        <v>10</v>
      </c>
      <c r="P34" s="10">
        <f>+Tabelle136[[#This Row],[Punkte]]+Tabelle136[[#This Row],[Punkte  ]]+Tabelle136[[#This Row],[Punkte ]]+Tabelle136[[#This Row],[Punkte   ]]+Tabelle136[[#This Row],[Strecke]]</f>
        <v>261.5</v>
      </c>
      <c r="Q34" s="65">
        <v>2.0099999999999998</v>
      </c>
      <c r="R34" s="11"/>
      <c r="U34" s="2"/>
      <c r="V34" s="2"/>
      <c r="W34" s="2"/>
      <c r="X34" s="2"/>
    </row>
    <row r="35" spans="1:24" ht="17.850000000000001" customHeight="1" x14ac:dyDescent="0.25">
      <c r="A35" s="8">
        <v>25</v>
      </c>
      <c r="B35" s="54">
        <v>64</v>
      </c>
      <c r="C35" s="53" t="s">
        <v>84</v>
      </c>
      <c r="D35" s="53"/>
      <c r="E35" s="54"/>
      <c r="F35" s="42">
        <v>47</v>
      </c>
      <c r="G35" s="43">
        <f t="shared" si="0"/>
        <v>23.5</v>
      </c>
      <c r="H35" s="23">
        <v>71</v>
      </c>
      <c r="I35" s="24">
        <f t="shared" si="1"/>
        <v>35.5</v>
      </c>
      <c r="J35" s="15"/>
      <c r="K35" s="39">
        <f t="shared" si="2"/>
        <v>0</v>
      </c>
      <c r="L35" s="23">
        <v>76</v>
      </c>
      <c r="M35" s="9">
        <v>63</v>
      </c>
      <c r="N35" s="40">
        <f t="shared" si="3"/>
        <v>6.5</v>
      </c>
      <c r="O35" s="9">
        <v>0</v>
      </c>
      <c r="P35" s="10">
        <f>+Tabelle136[[#This Row],[Punkte]]+Tabelle136[[#This Row],[Punkte  ]]+Tabelle136[[#This Row],[Punkte ]]+Tabelle136[[#This Row],[Punkte   ]]+Tabelle136[[#This Row],[Strecke]]</f>
        <v>65.5</v>
      </c>
      <c r="Q35" s="65">
        <v>1.827</v>
      </c>
      <c r="R35" s="11"/>
      <c r="U35" s="2"/>
      <c r="V35" s="2"/>
      <c r="W35" s="2"/>
      <c r="X35" s="2"/>
    </row>
    <row r="36" spans="1:24" ht="17.850000000000001" customHeight="1" x14ac:dyDescent="0.25">
      <c r="A36" s="8">
        <v>26</v>
      </c>
      <c r="B36" s="54">
        <v>61</v>
      </c>
      <c r="C36" s="53" t="s">
        <v>81</v>
      </c>
      <c r="D36" s="53"/>
      <c r="E36" s="54"/>
      <c r="F36" s="42">
        <v>47</v>
      </c>
      <c r="G36" s="43">
        <f t="shared" si="0"/>
        <v>23.5</v>
      </c>
      <c r="H36" s="23">
        <v>101</v>
      </c>
      <c r="I36" s="24">
        <f t="shared" si="1"/>
        <v>50.5</v>
      </c>
      <c r="J36" s="15"/>
      <c r="K36" s="39">
        <f t="shared" si="2"/>
        <v>0</v>
      </c>
      <c r="L36" s="23"/>
      <c r="M36" s="9"/>
      <c r="N36" s="40">
        <f t="shared" si="3"/>
        <v>0</v>
      </c>
      <c r="O36" s="9"/>
      <c r="P36" s="10">
        <f>+Tabelle136[[#This Row],[Punkte]]+Tabelle136[[#This Row],[Punkte  ]]+Tabelle136[[#This Row],[Punkte ]]+Tabelle136[[#This Row],[Punkte   ]]+Tabelle136[[#This Row],[Strecke]]</f>
        <v>74</v>
      </c>
      <c r="Q36" s="65"/>
      <c r="R36" s="11"/>
      <c r="U36" s="2"/>
      <c r="V36" s="2"/>
      <c r="W36" s="2"/>
      <c r="X36" s="2"/>
    </row>
    <row r="37" spans="1:24" x14ac:dyDescent="0.25">
      <c r="A37" s="7"/>
      <c r="B37" s="4"/>
      <c r="C37" s="7"/>
      <c r="D37" s="7"/>
      <c r="E37" s="4"/>
      <c r="F37" s="23"/>
      <c r="G37" s="24"/>
      <c r="H37" s="23"/>
      <c r="I37" s="24"/>
      <c r="J37" s="15"/>
      <c r="K37" s="39"/>
      <c r="L37" s="23"/>
      <c r="M37" s="9"/>
      <c r="N37" s="40"/>
      <c r="O37" s="9"/>
      <c r="P37" s="10"/>
      <c r="Q37" s="28"/>
      <c r="R37" s="5"/>
      <c r="U37" s="2"/>
      <c r="V37" s="2"/>
      <c r="W37" s="2"/>
      <c r="X37" s="2"/>
    </row>
    <row r="38" spans="1:24" x14ac:dyDescent="0.25">
      <c r="E38"/>
      <c r="F38"/>
      <c r="G38"/>
      <c r="U38" s="2"/>
      <c r="V38" s="2"/>
      <c r="W38" s="2"/>
      <c r="X38" s="2"/>
    </row>
    <row r="39" spans="1:24" x14ac:dyDescent="0.25">
      <c r="Q39" s="16" t="s">
        <v>20</v>
      </c>
      <c r="R39" s="38">
        <f ca="1">NOW()</f>
        <v>43750.552150578704</v>
      </c>
      <c r="U39" s="2"/>
      <c r="V39" s="2"/>
      <c r="W39" s="2"/>
      <c r="X39" s="2"/>
    </row>
    <row r="40" spans="1:24" x14ac:dyDescent="0.25">
      <c r="T40" s="3"/>
      <c r="U40" s="2"/>
      <c r="V40" s="2"/>
      <c r="W40" s="2"/>
      <c r="X40" s="2"/>
    </row>
    <row r="41" spans="1:24" x14ac:dyDescent="0.25">
      <c r="T41" s="3"/>
      <c r="U41" s="2"/>
      <c r="V41" s="2"/>
      <c r="W41" s="2"/>
      <c r="X41" s="2"/>
    </row>
    <row r="42" spans="1:24" x14ac:dyDescent="0.25">
      <c r="T42" s="3"/>
      <c r="U42" s="2"/>
      <c r="V42" s="2"/>
      <c r="W42" s="2"/>
      <c r="X42" s="2"/>
    </row>
    <row r="43" spans="1:24" x14ac:dyDescent="0.25">
      <c r="T43" s="3"/>
      <c r="U43" s="2"/>
      <c r="V43" s="2"/>
      <c r="W43" s="2"/>
      <c r="X43" s="2"/>
    </row>
    <row r="44" spans="1:24" x14ac:dyDescent="0.25">
      <c r="T44" s="3"/>
      <c r="U44" s="2"/>
      <c r="V44" s="2"/>
      <c r="W44" s="2"/>
      <c r="X44" s="2"/>
    </row>
    <row r="45" spans="1:24" x14ac:dyDescent="0.25">
      <c r="T45" s="3"/>
      <c r="U45" s="2"/>
      <c r="V45" s="2"/>
      <c r="W45" s="2"/>
      <c r="X45" s="2"/>
    </row>
    <row r="46" spans="1:24" x14ac:dyDescent="0.25">
      <c r="T46" s="3"/>
      <c r="U46" s="2"/>
      <c r="V46" s="2"/>
      <c r="W46" s="2"/>
      <c r="X46" s="2"/>
    </row>
  </sheetData>
  <mergeCells count="5">
    <mergeCell ref="A7:R7"/>
    <mergeCell ref="H9:I9"/>
    <mergeCell ref="J9:K9"/>
    <mergeCell ref="L9:N9"/>
    <mergeCell ref="F9:G9"/>
  </mergeCells>
  <pageMargins left="0.39370078740157483" right="0.39370078740157483" top="0.78740157480314965" bottom="0.78740157480314965" header="0.31496062992125984" footer="0.31496062992125984"/>
  <pageSetup paperSize="9" scale="71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11"/>
  <sheetViews>
    <sheetView tabSelected="1" zoomScale="90" zoomScaleNormal="90" workbookViewId="0">
      <selection activeCell="E11" sqref="E11"/>
    </sheetView>
  </sheetViews>
  <sheetFormatPr baseColWidth="10" defaultRowHeight="15" x14ac:dyDescent="0.25"/>
  <cols>
    <col min="1" max="1" width="5.140625" bestFit="1" customWidth="1"/>
    <col min="3" max="3" width="23.28515625" bestFit="1" customWidth="1"/>
    <col min="4" max="4" width="14.42578125" bestFit="1" customWidth="1"/>
    <col min="14" max="14" width="8.42578125" bestFit="1" customWidth="1"/>
    <col min="15" max="15" width="7.28515625" bestFit="1" customWidth="1"/>
    <col min="16" max="16" width="7.42578125" bestFit="1" customWidth="1"/>
    <col min="17" max="17" width="6.140625" bestFit="1" customWidth="1"/>
  </cols>
  <sheetData>
    <row r="2" spans="1:17" ht="15.75" thickBot="1" x14ac:dyDescent="0.3">
      <c r="B2" t="s">
        <v>96</v>
      </c>
    </row>
    <row r="3" spans="1:17" ht="16.5" thickBot="1" x14ac:dyDescent="0.3">
      <c r="B3" s="1"/>
      <c r="E3" s="1"/>
      <c r="F3" s="74" t="s">
        <v>50</v>
      </c>
      <c r="G3" s="75"/>
      <c r="H3" s="74" t="s">
        <v>47</v>
      </c>
      <c r="I3" s="75"/>
      <c r="J3" s="76" t="s">
        <v>48</v>
      </c>
      <c r="K3" s="76"/>
      <c r="L3" s="74" t="s">
        <v>25</v>
      </c>
      <c r="M3" s="76"/>
      <c r="N3" s="75"/>
      <c r="Q3" s="29" t="s">
        <v>49</v>
      </c>
    </row>
    <row r="4" spans="1:17" ht="32.25" thickBot="1" x14ac:dyDescent="0.3">
      <c r="A4" s="69" t="s">
        <v>0</v>
      </c>
      <c r="B4" s="17" t="s">
        <v>1</v>
      </c>
      <c r="C4" s="18" t="s">
        <v>2</v>
      </c>
      <c r="D4" s="36" t="s">
        <v>18</v>
      </c>
      <c r="E4" s="17" t="s">
        <v>4</v>
      </c>
      <c r="F4" s="20" t="s">
        <v>21</v>
      </c>
      <c r="G4" s="21" t="s">
        <v>5</v>
      </c>
      <c r="H4" s="20" t="s">
        <v>93</v>
      </c>
      <c r="I4" s="21" t="s">
        <v>8</v>
      </c>
      <c r="J4" s="22" t="s">
        <v>23</v>
      </c>
      <c r="K4" s="25" t="s">
        <v>6</v>
      </c>
      <c r="L4" s="20" t="s">
        <v>22</v>
      </c>
      <c r="M4" s="25" t="s">
        <v>7</v>
      </c>
      <c r="N4" s="26" t="s">
        <v>92</v>
      </c>
      <c r="O4" s="30" t="s">
        <v>9</v>
      </c>
      <c r="P4" s="30" t="s">
        <v>10</v>
      </c>
      <c r="Q4" s="27" t="s">
        <v>24</v>
      </c>
    </row>
    <row r="5" spans="1:17" x14ac:dyDescent="0.25">
      <c r="A5">
        <v>1</v>
      </c>
      <c r="B5" s="77">
        <v>36</v>
      </c>
      <c r="C5" s="79" t="s">
        <v>36</v>
      </c>
      <c r="D5" s="62"/>
      <c r="E5" s="61"/>
      <c r="F5" s="23">
        <v>37</v>
      </c>
      <c r="G5" s="24">
        <v>3.5</v>
      </c>
      <c r="H5" s="23">
        <v>63</v>
      </c>
      <c r="I5" s="24">
        <v>6.5</v>
      </c>
      <c r="J5" s="15">
        <v>29.77</v>
      </c>
      <c r="K5" s="39">
        <v>1.9999999999999929</v>
      </c>
      <c r="L5" s="23">
        <v>88</v>
      </c>
      <c r="M5" s="9">
        <v>80</v>
      </c>
      <c r="N5" s="40">
        <v>4</v>
      </c>
      <c r="O5" s="9">
        <v>0</v>
      </c>
      <c r="P5" s="10">
        <v>15.999999999999993</v>
      </c>
      <c r="Q5" s="65">
        <v>2.222</v>
      </c>
    </row>
    <row r="6" spans="1:17" x14ac:dyDescent="0.25">
      <c r="A6">
        <v>2</v>
      </c>
      <c r="B6" s="77">
        <v>57</v>
      </c>
      <c r="C6" s="79" t="s">
        <v>77</v>
      </c>
      <c r="D6" s="62"/>
      <c r="E6" s="61"/>
      <c r="F6" s="23">
        <v>31</v>
      </c>
      <c r="G6" s="24">
        <v>0.5</v>
      </c>
      <c r="H6" s="23">
        <v>53</v>
      </c>
      <c r="I6" s="24">
        <v>1.5</v>
      </c>
      <c r="J6" s="15">
        <v>29.15</v>
      </c>
      <c r="K6" s="39">
        <v>8.0000000000000071</v>
      </c>
      <c r="L6" s="23">
        <v>80</v>
      </c>
      <c r="M6" s="9">
        <v>64</v>
      </c>
      <c r="N6" s="40">
        <v>8</v>
      </c>
      <c r="O6" s="9">
        <v>0</v>
      </c>
      <c r="P6" s="10">
        <v>18.000000000000007</v>
      </c>
      <c r="Q6" s="65">
        <v>1.984</v>
      </c>
    </row>
    <row r="7" spans="1:17" x14ac:dyDescent="0.25">
      <c r="A7">
        <v>3</v>
      </c>
      <c r="B7" s="78">
        <v>29</v>
      </c>
      <c r="C7" s="80" t="s">
        <v>63</v>
      </c>
      <c r="D7" s="64"/>
      <c r="E7" s="63"/>
      <c r="F7" s="44">
        <v>27</v>
      </c>
      <c r="G7" s="45">
        <v>1.5</v>
      </c>
      <c r="H7" s="44">
        <v>58</v>
      </c>
      <c r="I7" s="45">
        <v>4</v>
      </c>
      <c r="J7" s="50">
        <v>28.52</v>
      </c>
      <c r="K7" s="47">
        <v>15</v>
      </c>
      <c r="L7" s="44">
        <v>75</v>
      </c>
      <c r="M7" s="46">
        <v>76</v>
      </c>
      <c r="N7" s="48">
        <v>0.5</v>
      </c>
      <c r="O7" s="46">
        <v>0</v>
      </c>
      <c r="P7" s="49">
        <v>21</v>
      </c>
      <c r="Q7" s="66">
        <v>1.6</v>
      </c>
    </row>
    <row r="8" spans="1:17" x14ac:dyDescent="0.25">
      <c r="A8">
        <v>4</v>
      </c>
      <c r="B8" s="77">
        <v>25</v>
      </c>
      <c r="C8" s="79" t="s">
        <v>61</v>
      </c>
      <c r="D8" s="62"/>
      <c r="E8" s="61"/>
      <c r="F8" s="23">
        <v>43</v>
      </c>
      <c r="G8" s="24">
        <v>6.5</v>
      </c>
      <c r="H8" s="23">
        <v>45</v>
      </c>
      <c r="I8" s="24">
        <v>2.5</v>
      </c>
      <c r="J8" s="15">
        <v>29.1</v>
      </c>
      <c r="K8" s="39">
        <v>8.9999999999999858</v>
      </c>
      <c r="L8" s="23">
        <v>82</v>
      </c>
      <c r="M8" s="9">
        <v>64</v>
      </c>
      <c r="N8" s="40">
        <v>9</v>
      </c>
      <c r="O8" s="9">
        <v>0</v>
      </c>
      <c r="P8" s="10">
        <v>26.999999999999986</v>
      </c>
      <c r="Q8" s="65">
        <v>1.1439999999999999</v>
      </c>
    </row>
    <row r="9" spans="1:17" x14ac:dyDescent="0.25">
      <c r="A9">
        <v>5</v>
      </c>
      <c r="B9" s="78">
        <v>40</v>
      </c>
      <c r="C9" s="80" t="s">
        <v>11</v>
      </c>
      <c r="D9" s="64"/>
      <c r="E9" s="63"/>
      <c r="F9" s="44">
        <v>51</v>
      </c>
      <c r="G9" s="68">
        <v>10.5</v>
      </c>
      <c r="H9" s="44">
        <v>70</v>
      </c>
      <c r="I9" s="45">
        <v>10</v>
      </c>
      <c r="J9" s="50">
        <v>29.65</v>
      </c>
      <c r="K9" s="47">
        <v>3.0000000000000071</v>
      </c>
      <c r="L9" s="44">
        <v>86</v>
      </c>
      <c r="M9" s="46">
        <v>72</v>
      </c>
      <c r="N9" s="48">
        <v>7</v>
      </c>
      <c r="O9" s="46">
        <v>0</v>
      </c>
      <c r="P9" s="49">
        <v>30.500000000000007</v>
      </c>
      <c r="Q9" s="66">
        <v>2.7</v>
      </c>
    </row>
    <row r="10" spans="1:17" x14ac:dyDescent="0.25">
      <c r="A10">
        <v>6</v>
      </c>
      <c r="B10" s="70">
        <v>19</v>
      </c>
      <c r="C10" s="79" t="s">
        <v>57</v>
      </c>
      <c r="D10" s="62"/>
      <c r="E10" s="61"/>
      <c r="F10" s="23">
        <v>30</v>
      </c>
      <c r="G10" s="24">
        <v>0</v>
      </c>
      <c r="H10" s="23">
        <v>67</v>
      </c>
      <c r="I10" s="24">
        <v>8.5</v>
      </c>
      <c r="J10" s="9">
        <v>28.21</v>
      </c>
      <c r="K10" s="39">
        <v>18.000000000000007</v>
      </c>
      <c r="L10" s="23">
        <v>56</v>
      </c>
      <c r="M10" s="9">
        <v>70</v>
      </c>
      <c r="N10" s="40">
        <v>7</v>
      </c>
      <c r="O10" s="9">
        <v>0</v>
      </c>
      <c r="P10" s="10">
        <v>33.500000000000007</v>
      </c>
      <c r="Q10" s="65">
        <v>1.1719999999999999</v>
      </c>
    </row>
    <row r="11" spans="1:17" x14ac:dyDescent="0.25">
      <c r="A11">
        <v>7</v>
      </c>
      <c r="B11" s="77">
        <v>68</v>
      </c>
      <c r="C11" s="79" t="s">
        <v>87</v>
      </c>
      <c r="D11" s="62"/>
      <c r="E11" s="61"/>
      <c r="F11" s="51">
        <v>37</v>
      </c>
      <c r="G11" s="52">
        <v>3.5</v>
      </c>
      <c r="H11" s="23">
        <v>60</v>
      </c>
      <c r="I11" s="24">
        <v>5</v>
      </c>
      <c r="J11" s="15">
        <v>19.84</v>
      </c>
      <c r="K11" s="39">
        <v>102</v>
      </c>
      <c r="L11" s="23">
        <v>75</v>
      </c>
      <c r="M11" s="9">
        <v>85</v>
      </c>
      <c r="N11" s="40">
        <v>5</v>
      </c>
      <c r="O11" s="9">
        <v>10</v>
      </c>
      <c r="P11" s="10">
        <v>125.5</v>
      </c>
      <c r="Q11" s="65">
        <v>2.0099999999999998</v>
      </c>
    </row>
  </sheetData>
  <sortState ref="B5:Q11">
    <sortCondition ref="P5:P11"/>
  </sortState>
  <mergeCells count="4">
    <mergeCell ref="F3:G3"/>
    <mergeCell ref="H3:I3"/>
    <mergeCell ref="J3:K3"/>
    <mergeCell ref="L3:N3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Klasse 1</vt:lpstr>
      <vt:lpstr>Klasse 2</vt:lpstr>
      <vt:lpstr>Klasse 3</vt:lpstr>
      <vt:lpstr>Klasse 4</vt:lpstr>
      <vt:lpstr>Klasse 5</vt:lpstr>
      <vt:lpstr>Damen</vt:lpstr>
      <vt:lpstr>'Klasse 1'!Druckbereich</vt:lpstr>
      <vt:lpstr>'Klasse 2'!Druckbereich</vt:lpstr>
      <vt:lpstr>'Klasse 3'!Druckbereich</vt:lpstr>
      <vt:lpstr>'Klasse 4'!Druckbereich</vt:lpstr>
      <vt:lpstr>'Klasse 5'!Druckbereich</vt:lpstr>
    </vt:vector>
  </TitlesOfParts>
  <Company>pbr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Kropf</dc:creator>
  <cp:lastModifiedBy>Rolf</cp:lastModifiedBy>
  <cp:lastPrinted>2019-10-06T15:29:32Z</cp:lastPrinted>
  <dcterms:created xsi:type="dcterms:W3CDTF">2015-10-05T06:48:53Z</dcterms:created>
  <dcterms:modified xsi:type="dcterms:W3CDTF">2019-10-12T11:15:20Z</dcterms:modified>
</cp:coreProperties>
</file>